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TDSheet!$A$1:$S$177</definedName>
  </definedNames>
  <calcPr calcId="124519"/>
</workbook>
</file>

<file path=xl/calcChain.xml><?xml version="1.0" encoding="utf-8"?>
<calcChain xmlns="http://schemas.openxmlformats.org/spreadsheetml/2006/main">
  <c r="R145" i="1"/>
  <c r="M145"/>
  <c r="O129"/>
  <c r="O127"/>
  <c r="M109"/>
  <c r="O100"/>
  <c r="J65"/>
  <c r="L63"/>
  <c r="J61"/>
  <c r="L60"/>
  <c r="M129"/>
  <c r="M127"/>
  <c r="J63"/>
  <c r="R100"/>
  <c r="R91"/>
  <c r="M91"/>
  <c r="J59"/>
  <c r="R158" l="1"/>
  <c r="M158"/>
  <c r="R149" l="1"/>
  <c r="R147"/>
  <c r="M149"/>
  <c r="R97" l="1"/>
  <c r="N59"/>
  <c r="N60"/>
  <c r="N62"/>
  <c r="N64"/>
  <c r="N65"/>
  <c r="N66"/>
  <c r="N58"/>
  <c r="M131"/>
  <c r="R129"/>
  <c r="O131"/>
  <c r="R127" l="1"/>
  <c r="R131" s="1"/>
  <c r="M113"/>
  <c r="N63"/>
  <c r="N61"/>
  <c r="N67" s="1"/>
  <c r="R73" s="1"/>
  <c r="R74" s="1"/>
  <c r="R122"/>
  <c r="M122"/>
  <c r="R104"/>
  <c r="O104"/>
  <c r="R93"/>
  <c r="M95"/>
  <c r="R95" s="1"/>
  <c r="R86"/>
  <c r="M86"/>
  <c r="M140"/>
  <c r="R138"/>
  <c r="R140" s="1"/>
  <c r="L67" l="1"/>
  <c r="O73" s="1"/>
  <c r="O74" s="1"/>
  <c r="J67"/>
  <c r="M73" s="1"/>
  <c r="M74" s="1"/>
  <c r="R109"/>
  <c r="R113" l="1"/>
  <c r="U82"/>
</calcChain>
</file>

<file path=xl/sharedStrings.xml><?xml version="1.0" encoding="utf-8"?>
<sst xmlns="http://schemas.openxmlformats.org/spreadsheetml/2006/main" count="257" uniqueCount="119">
  <si>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</si>
  <si>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</si>
  <si>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</si>
  <si>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</si>
  <si>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</si>
  <si>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</si>
  <si>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</si>
  <si>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</si>
  <si>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</si>
  <si>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</si>
  <si>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</si>
  <si>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</si>
  <si>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</si>
  <si>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</si>
  <si>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</si>
  <si>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</si>
  <si>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</si>
  <si>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</si>
  <si>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Багатопрофільна стаціонарна медична допомога населенню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</si>
  <si>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</si>
  <si>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</si>
  <si>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</si>
  <si>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</si>
  <si>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</si>
  <si>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</si>
  <si>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</si>
  <si>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</si>
  <si>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</si>
  <si>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</si>
  <si>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</si>
  <si>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</si>
  <si>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</si>
  <si>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</si>
  <si>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Розвиток та підтримка закладів, які надають  багатопрофільну стаціонарну медичну допомогу</t>
  </si>
  <si>
    <t>8.</t>
  </si>
  <si>
    <t>Завдання бюджетної програми</t>
  </si>
  <si>
    <t>Завдання</t>
  </si>
  <si>
    <t>Оплата комунальних послуг та енергоносіїв</t>
  </si>
  <si>
    <t>Виплата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</si>
  <si>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>Придбання медикаментів, виробів медичного призначення та витратних медичних матеріалів</t>
  </si>
  <si>
    <t>Придбання паливно-мастильних матеріалів</t>
  </si>
  <si>
    <t>Придбання обладнання (в т.ч. медичного) і предметів довгострокового користування</t>
  </si>
  <si>
    <t>Проведення капітальних ремонтів</t>
  </si>
  <si>
    <t>Ремонт та технічне обслуговування медичного обладнання</t>
  </si>
  <si>
    <t>Оплата послуг (крім комунальних) КНП "Вінницький регіональний клінічний лікувально-діагностичний центр серцево-судинної патології"</t>
  </si>
  <si>
    <t>Виплата заробітної плати, зі сплатою ЄСВ, лікарям стоматологічного відділення КНП "ВМКЛ №1", які надають медичну стоматологічну допомогу дітям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</si>
  <si>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</si>
  <si>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</si>
  <si>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</si>
  <si>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</si>
  <si>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</si>
  <si>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</si>
  <si>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Оплата послуг (крім комунальних) КНП "Вінницький регіональний клінічний лікувально-діагностичний центр серцево-судинної патології"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</si>
  <si>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</si>
  <si>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</si>
  <si>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</si>
  <si>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</si>
  <si>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</si>
  <si>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</si>
  <si>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</si>
  <si>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оплату енергоносіїв</t>
  </si>
  <si>
    <t>грн.</t>
  </si>
  <si>
    <t>продукту</t>
  </si>
  <si>
    <t>середньорічна кількість закладів, які отримали кошти бюджету ВМТГ на оплату комунальних послуг та енергоносіїв</t>
  </si>
  <si>
    <t>од.</t>
  </si>
  <si>
    <t>Розрахунковий показник</t>
  </si>
  <si>
    <t>ефективності</t>
  </si>
  <si>
    <t>середні видатки  на оплату комунальних послуг та енергоносіїв на 1 заклад</t>
  </si>
  <si>
    <t>якості</t>
  </si>
  <si>
    <t>рівень забезпечення потреби в коштах на оплату комунальних послуг та енергоносіїв</t>
  </si>
  <si>
    <t>відс.</t>
  </si>
  <si>
    <t>обсяг видатків на виплату заробітної плати, зі сплатою ЄСВ, медичним працівникам за роботу у ВЛК</t>
  </si>
  <si>
    <t>кількість медичних працівників, що працюють у ВЛК</t>
  </si>
  <si>
    <t>середньомісячні витрати на заробітну плату з нарахуваннями на 1-го медичного працівника</t>
  </si>
  <si>
    <t>рівень забезпечення потреби в коштах на виплату заробітної плати, зі сплатою ЄСВ, медичним працівникам за роботу у ВЛК</t>
  </si>
  <si>
    <t>обсяг видатків на проведення капітальних ремонтів</t>
  </si>
  <si>
    <t>кількість закладів, де  планується здійснити капітальний ремонт</t>
  </si>
  <si>
    <t>Розрахунок потреби</t>
  </si>
  <si>
    <t>середні витрати на проведення капітального ремонту в 1-му закладі</t>
  </si>
  <si>
    <t>питома вага закладів, що планується відремонтувати у загальній кількості лікарень</t>
  </si>
  <si>
    <t>обсяг видатків на придбання медикаментів, виробів медичного призначення та витратних матеріалів</t>
  </si>
  <si>
    <t>кількість закладів, які отримали кошти бюджету ВМТГ на придбання медикаментів, виробів медичного призначення та витратних медичних матеріалів</t>
  </si>
  <si>
    <t>середні видатки на придбання медикаментів, виробів медичного призначення та витратних медичних матеріалів на 1 заклад</t>
  </si>
  <si>
    <t>рівень забезпечення потреби в коштах на придбання медикаментів, виробів медичного призначення та витратних матеріалів</t>
  </si>
  <si>
    <t>обсяг видатків на придбання паливно-мастильних матеріалів</t>
  </si>
  <si>
    <t>середньорічна кількість закладів</t>
  </si>
  <si>
    <t>середні видатки на придбання ПММ на 1 заклад</t>
  </si>
  <si>
    <t>рівень забезпечення потреби в коштах на придбання ПММ</t>
  </si>
  <si>
    <t>кількість одиниць придбаного обладнання ( вт.ч. медичного) і предметів довгострокового користування</t>
  </si>
  <si>
    <t>середні видатки на придбання одиниці обладнання (в т.ч. медичного) і предметів довгострокового користування</t>
  </si>
  <si>
    <t>динаміка кількості придбаного обладнання порівняно з попереднім роком</t>
  </si>
  <si>
    <t>обсяг видатків на ремонт та технічне обслуговування медичного обладнання</t>
  </si>
  <si>
    <t>кількість обладнання</t>
  </si>
  <si>
    <t>середні видатки на ремонт та ТО одиниці  обладнання</t>
  </si>
  <si>
    <t>рівень забезпечення потреби</t>
  </si>
  <si>
    <t>обсяг видатків на оплату послуг (крім комунальних) КНП "Вінницький регіональний клінічний лікувально-діагностичний центр серцево-судинної патології"</t>
  </si>
  <si>
    <t>кількість послуг</t>
  </si>
  <si>
    <t>середні видатки на 1 послугу</t>
  </si>
  <si>
    <t>обсяг видатків на виплату заробітної плати, зі сплатою ЄСВ, лікарям стоматологам дитячим</t>
  </si>
  <si>
    <t>кількість посад лікарів стоматологів</t>
  </si>
  <si>
    <t>середньомісячні витрати на заробітну плату з нарахуваннями на 1-го лікаря стоматолога</t>
  </si>
  <si>
    <t>(підпис)</t>
  </si>
  <si>
    <t>(Власне ім’я, ПРІЗВИЩЕ)</t>
  </si>
  <si>
    <t xml:space="preserve"> ПОГОДЖЕНО: </t>
  </si>
  <si>
    <t>Дата погодження</t>
  </si>
  <si>
    <t>М.П.</t>
  </si>
  <si>
    <t>Рішення міської ради від 20.12.2024р. №2621 "Про бюджет Вінницької міської територіальної громади на 2025 рік" (зі  змінами)</t>
  </si>
  <si>
    <t>Програма "Здоров'я вінничан на 2022-2025 роки"</t>
  </si>
  <si>
    <t>обсяг видатків на придбання обладнання (в т.ч. медичного) і предметів довгострокового користування</t>
  </si>
  <si>
    <t xml:space="preserve">Розрахунковий показник
(Наказ КНП "ВМКЛ №1") </t>
  </si>
  <si>
    <t>Рішення міської ради від 20.12.2024р. №2621 "Про бюджет Вінницької міської територіальної громади на 2025 рік" (зі змінами)</t>
  </si>
  <si>
    <t>більше в 28,4 рази</t>
  </si>
  <si>
    <t xml:space="preserve">від </t>
  </si>
  <si>
    <t>Бюджетний Кодекс України                        
Закон України "Про Державний бюджет України на 2025 рік"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                 
Рішення Вінницької міської ради від 20.12.2024р. №2621 «Про бюджет Вінницької міської територіальної громади на 2025 рік» (зі змінами від 31.01.2025 №2687, від 25.04.2025 №2842, від 30.05.2025 №2892, від 27.06.2025 №2951, від 22.08.2025 №3006)
Програма "Здоров'я вінничан на 2022-2025 роки", яка затверджена рішенням Вінницької міської ради від 24.12.2021 року №758 (зі змінами)</t>
  </si>
  <si>
    <t>Директор департаменту охорони здоров'я міської ради</t>
  </si>
  <si>
    <t>Олександр ШИШ</t>
  </si>
  <si>
    <t>Директор департаменту фiнансiв міської ради</t>
  </si>
  <si>
    <t>Антоніна ЛЕСЬ</t>
  </si>
  <si>
    <t>Обсяг бюджетних призначень/бюджетних асигнувань  -   137 590 515 гривень, у тому числі загального фонду -  118 218 062 гривень та спеціального фонду - 19 372 453 гривень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</si>
</sst>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3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right"/>
    </xf>
    <xf numFmtId="0" fontId="1" fillId="3" borderId="5" xfId="0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1" fillId="3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2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1" fontId="10" fillId="3" borderId="5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1" fontId="8" fillId="4" borderId="25" xfId="0" applyNumberFormat="1" applyFont="1" applyFill="1" applyBorder="1" applyAlignment="1">
      <alignment horizontal="center" vertical="center"/>
    </xf>
    <xf numFmtId="1" fontId="8" fillId="4" borderId="2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18" xfId="0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/>
    </xf>
    <xf numFmtId="1" fontId="10" fillId="2" borderId="17" xfId="0" applyNumberFormat="1" applyFont="1" applyFill="1" applyBorder="1" applyAlignment="1">
      <alignment horizontal="center"/>
    </xf>
    <xf numFmtId="1" fontId="10" fillId="2" borderId="23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3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1" fontId="10" fillId="2" borderId="18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U181"/>
  <sheetViews>
    <sheetView tabSelected="1" view="pageBreakPreview" zoomScale="90" zoomScaleSheetLayoutView="90" workbookViewId="0">
      <selection activeCell="Z20" sqref="Z20"/>
    </sheetView>
  </sheetViews>
  <sheetFormatPr defaultColWidth="10.42578125" defaultRowHeight="11.4" customHeight="1"/>
  <cols>
    <col min="1" max="1" width="3.42578125" style="12" customWidth="1"/>
    <col min="2" max="2" width="7.42578125" style="12" customWidth="1"/>
    <col min="3" max="3" width="11.42578125" style="1" customWidth="1"/>
    <col min="4" max="9" width="11.7109375" style="1" customWidth="1"/>
    <col min="10" max="10" width="12.85546875" style="1" customWidth="1"/>
    <col min="11" max="12" width="13.140625" style="1" customWidth="1"/>
    <col min="13" max="13" width="11.85546875" style="1" customWidth="1"/>
    <col min="14" max="15" width="11.7109375" style="1" customWidth="1"/>
    <col min="16" max="17" width="5.85546875" style="1" customWidth="1"/>
    <col min="18" max="18" width="11.85546875" style="1" customWidth="1"/>
    <col min="19" max="19" width="10.42578125" style="1" customWidth="1"/>
    <col min="20" max="21" width="12" bestFit="1" customWidth="1"/>
  </cols>
  <sheetData>
    <row r="1" spans="1:19" s="1" customFormat="1" ht="10.95" customHeight="1">
      <c r="A1" s="12"/>
      <c r="B1" s="12"/>
      <c r="N1" s="106" t="s">
        <v>0</v>
      </c>
      <c r="O1" s="106"/>
      <c r="P1" s="106"/>
      <c r="Q1" s="106"/>
      <c r="R1" s="106"/>
    </row>
    <row r="2" spans="1:19" s="1" customFormat="1" ht="13.05" customHeight="1">
      <c r="A2" s="12"/>
      <c r="B2" s="12"/>
      <c r="N2" s="106" t="s">
        <v>1</v>
      </c>
      <c r="O2" s="106"/>
      <c r="P2" s="106"/>
      <c r="Q2" s="106"/>
      <c r="R2" s="106"/>
    </row>
    <row r="3" spans="1:19" s="1" customFormat="1" ht="18" customHeight="1">
      <c r="A3" s="12"/>
      <c r="B3" s="12"/>
      <c r="N3" s="107" t="s">
        <v>2</v>
      </c>
      <c r="O3" s="107"/>
      <c r="P3" s="107"/>
      <c r="Q3" s="107"/>
      <c r="R3" s="107"/>
    </row>
    <row r="4" spans="1:19" s="1" customFormat="1" ht="13.05" customHeight="1">
      <c r="A4" s="12"/>
      <c r="B4" s="12"/>
    </row>
    <row r="5" spans="1:19" s="1" customFormat="1" ht="13.05" customHeight="1">
      <c r="A5" s="12"/>
      <c r="B5" s="12"/>
      <c r="M5" s="108" t="s">
        <v>0</v>
      </c>
      <c r="N5" s="108"/>
      <c r="O5" s="108"/>
      <c r="P5" s="108"/>
      <c r="Q5" s="108"/>
      <c r="R5" s="108"/>
      <c r="S5" s="108"/>
    </row>
    <row r="6" spans="1:19" s="1" customFormat="1" ht="13.05" customHeight="1">
      <c r="A6" s="12"/>
      <c r="B6" s="12"/>
      <c r="M6" s="109" t="s">
        <v>3</v>
      </c>
      <c r="N6" s="109"/>
      <c r="O6" s="109"/>
      <c r="P6" s="109"/>
      <c r="Q6" s="109"/>
      <c r="R6" s="109"/>
    </row>
    <row r="7" spans="1:19" s="1" customFormat="1" ht="3" customHeight="1">
      <c r="A7" s="12"/>
      <c r="B7" s="12"/>
    </row>
    <row r="8" spans="1:19" s="1" customFormat="1" ht="3" customHeight="1">
      <c r="A8" s="12"/>
      <c r="B8" s="12"/>
    </row>
    <row r="9" spans="1:19" s="1" customFormat="1" ht="12" customHeight="1">
      <c r="A9" s="12"/>
      <c r="B9" s="12"/>
      <c r="M9" s="119" t="s">
        <v>4</v>
      </c>
      <c r="N9" s="119"/>
      <c r="O9" s="119"/>
      <c r="P9" s="119"/>
      <c r="Q9" s="119"/>
      <c r="R9" s="119"/>
      <c r="S9" s="119"/>
    </row>
    <row r="10" spans="1:19" s="1" customFormat="1" ht="10.95" customHeight="1">
      <c r="A10" s="12"/>
      <c r="B10" s="12"/>
      <c r="M10" s="110" t="s">
        <v>5</v>
      </c>
      <c r="N10" s="110"/>
      <c r="O10" s="110"/>
      <c r="P10" s="110"/>
      <c r="Q10" s="110"/>
      <c r="R10" s="110"/>
    </row>
    <row r="11" spans="1:19" s="1" customFormat="1" ht="13.05" customHeight="1">
      <c r="A11" s="12"/>
      <c r="B11" s="12"/>
      <c r="M11" s="111" t="s">
        <v>112</v>
      </c>
      <c r="N11" s="111"/>
      <c r="O11" s="111"/>
      <c r="P11" s="1" t="s">
        <v>6</v>
      </c>
      <c r="Q11" s="112"/>
      <c r="R11" s="112"/>
    </row>
    <row r="13" spans="1:19" s="1" customFormat="1" ht="10.95" customHeight="1">
      <c r="A13" s="12"/>
      <c r="B13" s="12"/>
    </row>
    <row r="14" spans="1:19" s="1" customFormat="1" ht="16.05" customHeight="1">
      <c r="A14" s="102" t="s">
        <v>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</row>
    <row r="15" spans="1:19" s="1" customFormat="1" ht="16.05" customHeight="1">
      <c r="A15" s="103" t="s">
        <v>8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9" spans="1:18" s="1" customFormat="1" ht="10.95" customHeight="1">
      <c r="A19" s="13" t="s">
        <v>9</v>
      </c>
      <c r="B19" s="104">
        <v>700000</v>
      </c>
      <c r="C19" s="104"/>
      <c r="E19" s="99" t="s">
        <v>10</v>
      </c>
      <c r="F19" s="99"/>
      <c r="G19" s="99"/>
      <c r="H19" s="99"/>
      <c r="I19" s="99"/>
      <c r="J19" s="99"/>
      <c r="K19" s="99"/>
      <c r="L19" s="99"/>
      <c r="M19" s="99"/>
      <c r="P19" s="105">
        <v>5484534</v>
      </c>
      <c r="Q19" s="105"/>
      <c r="R19" s="105"/>
    </row>
    <row r="20" spans="1:18" s="1" customFormat="1" ht="55.95" customHeight="1">
      <c r="A20" s="11" t="s">
        <v>11</v>
      </c>
      <c r="B20" s="95" t="s">
        <v>12</v>
      </c>
      <c r="C20" s="95"/>
      <c r="E20" s="33" t="s">
        <v>5</v>
      </c>
      <c r="F20" s="33"/>
      <c r="G20" s="33"/>
      <c r="H20" s="33"/>
      <c r="I20" s="33"/>
      <c r="J20" s="33"/>
      <c r="K20" s="33"/>
      <c r="L20" s="33"/>
      <c r="M20" s="33"/>
      <c r="P20" s="33" t="s">
        <v>13</v>
      </c>
      <c r="Q20" s="33"/>
      <c r="R20" s="33"/>
    </row>
    <row r="21" spans="1:18" s="1" customFormat="1" ht="22.05" customHeight="1">
      <c r="A21" s="13" t="s">
        <v>14</v>
      </c>
      <c r="B21" s="104">
        <v>710000</v>
      </c>
      <c r="C21" s="104"/>
      <c r="E21" s="99" t="s">
        <v>15</v>
      </c>
      <c r="F21" s="99"/>
      <c r="G21" s="99"/>
      <c r="H21" s="99"/>
      <c r="I21" s="99"/>
      <c r="J21" s="99"/>
      <c r="K21" s="99"/>
      <c r="L21" s="99"/>
      <c r="M21" s="99"/>
      <c r="P21" s="105">
        <v>5484534</v>
      </c>
      <c r="Q21" s="105"/>
      <c r="R21" s="105"/>
    </row>
    <row r="22" spans="1:18" s="1" customFormat="1" ht="57" customHeight="1">
      <c r="A22" s="11" t="s">
        <v>11</v>
      </c>
      <c r="B22" s="95" t="s">
        <v>12</v>
      </c>
      <c r="C22" s="95"/>
      <c r="E22" s="33" t="s">
        <v>16</v>
      </c>
      <c r="F22" s="33"/>
      <c r="G22" s="33"/>
      <c r="H22" s="33"/>
      <c r="I22" s="33"/>
      <c r="J22" s="33"/>
      <c r="K22" s="33"/>
      <c r="L22" s="33"/>
      <c r="M22" s="33"/>
      <c r="P22" s="33" t="s">
        <v>13</v>
      </c>
      <c r="Q22" s="33"/>
      <c r="R22" s="33"/>
    </row>
    <row r="23" spans="1:18" s="1" customFormat="1" ht="22.05" customHeight="1">
      <c r="A23" s="13" t="s">
        <v>17</v>
      </c>
      <c r="B23" s="96">
        <v>712010</v>
      </c>
      <c r="C23" s="96"/>
      <c r="E23" s="97">
        <v>2010</v>
      </c>
      <c r="F23" s="97"/>
      <c r="H23" s="98">
        <v>731</v>
      </c>
      <c r="I23" s="98"/>
      <c r="K23" s="99" t="s">
        <v>18</v>
      </c>
      <c r="L23" s="99"/>
      <c r="M23" s="99"/>
      <c r="N23" s="99"/>
      <c r="P23" s="100">
        <v>253600000</v>
      </c>
      <c r="Q23" s="100"/>
      <c r="R23" s="100"/>
    </row>
    <row r="24" spans="1:18" s="1" customFormat="1" ht="57" customHeight="1">
      <c r="A24" s="14" t="s">
        <v>11</v>
      </c>
      <c r="B24" s="95" t="s">
        <v>12</v>
      </c>
      <c r="C24" s="95"/>
      <c r="E24" s="101" t="s">
        <v>19</v>
      </c>
      <c r="F24" s="101"/>
      <c r="H24" s="101" t="s">
        <v>20</v>
      </c>
      <c r="I24" s="101"/>
      <c r="K24" s="101" t="s">
        <v>21</v>
      </c>
      <c r="L24" s="101"/>
      <c r="M24" s="101"/>
      <c r="N24" s="101"/>
      <c r="P24" s="33" t="s">
        <v>22</v>
      </c>
      <c r="Q24" s="33"/>
      <c r="R24" s="33"/>
    </row>
    <row r="26" spans="1:18" s="1" customFormat="1" ht="10.95" customHeight="1">
      <c r="A26" s="13" t="s">
        <v>23</v>
      </c>
      <c r="B26" s="77" t="s">
        <v>118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8" spans="1:18" s="1" customFormat="1" ht="10.95" customHeight="1">
      <c r="A28" s="15" t="s">
        <v>24</v>
      </c>
      <c r="B28" s="93" t="s">
        <v>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30" spans="1:18" s="1" customFormat="1" ht="91.8" customHeight="1">
      <c r="A30" s="12"/>
      <c r="B30" s="90" t="s">
        <v>113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18" s="1" customFormat="1" ht="10.95" customHeight="1">
      <c r="A31" s="12"/>
      <c r="B31" s="12"/>
    </row>
    <row r="32" spans="1:18" s="1" customFormat="1" ht="10.95" customHeight="1">
      <c r="A32" s="13" t="s">
        <v>26</v>
      </c>
      <c r="B32" s="77" t="s">
        <v>27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s="1" customFormat="1" ht="7.05" customHeight="1">
      <c r="A33" s="12"/>
      <c r="B33" s="12"/>
    </row>
    <row r="34" spans="1:18" s="1" customFormat="1" ht="10.95" customHeight="1">
      <c r="A34" s="91" t="s">
        <v>28</v>
      </c>
      <c r="B34" s="91"/>
      <c r="C34" s="92" t="s">
        <v>29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</row>
    <row r="35" spans="1:18" s="3" customFormat="1" ht="22.05" customHeight="1">
      <c r="A35" s="75">
        <v>1</v>
      </c>
      <c r="B35" s="75"/>
      <c r="C35" s="94" t="s">
        <v>30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</row>
    <row r="36" spans="1:18" s="1" customFormat="1" ht="10.95" customHeight="1">
      <c r="A36" s="12"/>
      <c r="B36" s="12"/>
    </row>
    <row r="37" spans="1:18" s="1" customFormat="1" ht="10.95" customHeight="1">
      <c r="A37" s="13" t="s">
        <v>31</v>
      </c>
      <c r="B37" s="55" t="s">
        <v>32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s="1" customFormat="1" ht="10.95" customHeight="1">
      <c r="A38" s="12"/>
      <c r="B38" s="90" t="s">
        <v>33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1:18" s="1" customFormat="1" ht="10.95" customHeight="1">
      <c r="A39" s="12"/>
      <c r="B39" s="12"/>
    </row>
    <row r="40" spans="1:18" s="1" customFormat="1" ht="10.95" customHeight="1">
      <c r="A40" s="13" t="s">
        <v>34</v>
      </c>
      <c r="B40" s="77" t="s">
        <v>35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1:18" s="1" customFormat="1" ht="7.05" customHeight="1">
      <c r="A41" s="12"/>
      <c r="B41" s="12"/>
    </row>
    <row r="42" spans="1:18" s="1" customFormat="1" ht="10.95" customHeight="1">
      <c r="A42" s="91" t="s">
        <v>28</v>
      </c>
      <c r="B42" s="91"/>
      <c r="C42" s="92" t="s">
        <v>36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8" s="11" customFormat="1" ht="10.95" customHeight="1">
      <c r="A43" s="75">
        <v>1</v>
      </c>
      <c r="B43" s="75"/>
      <c r="C43" s="76" t="s">
        <v>37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1:18" s="11" customFormat="1" ht="22.05" customHeight="1">
      <c r="A44" s="75">
        <v>2</v>
      </c>
      <c r="B44" s="75"/>
      <c r="C44" s="76" t="s">
        <v>38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1:18" s="11" customFormat="1" ht="10.95" customHeight="1">
      <c r="A45" s="75">
        <v>3</v>
      </c>
      <c r="B45" s="75"/>
      <c r="C45" s="76" t="s">
        <v>42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</row>
    <row r="46" spans="1:18" s="11" customFormat="1" ht="10.95" customHeight="1">
      <c r="A46" s="75">
        <v>4</v>
      </c>
      <c r="B46" s="75"/>
      <c r="C46" s="76" t="s">
        <v>39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 s="11" customFormat="1" ht="10.95" customHeight="1">
      <c r="A47" s="75">
        <v>5</v>
      </c>
      <c r="B47" s="75"/>
      <c r="C47" s="76" t="s">
        <v>40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18" s="11" customFormat="1" ht="10.95" customHeight="1">
      <c r="A48" s="75">
        <v>6</v>
      </c>
      <c r="B48" s="75"/>
      <c r="C48" s="76" t="s">
        <v>41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1:18" s="11" customFormat="1" ht="10.95" customHeight="1">
      <c r="A49" s="75">
        <v>7</v>
      </c>
      <c r="B49" s="75"/>
      <c r="C49" s="76" t="s">
        <v>43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0" spans="1:18" s="11" customFormat="1" ht="9.6" customHeight="1">
      <c r="A50" s="75">
        <v>8</v>
      </c>
      <c r="B50" s="75"/>
      <c r="C50" s="76" t="s">
        <v>44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s="11" customFormat="1" ht="10.95" customHeight="1">
      <c r="A51" s="75">
        <v>9</v>
      </c>
      <c r="B51" s="75"/>
      <c r="C51" s="76" t="s">
        <v>45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  <row r="52" spans="1:18" s="1" customFormat="1" ht="10.95" customHeight="1">
      <c r="A52" s="12"/>
      <c r="B52" s="12"/>
    </row>
    <row r="53" spans="1:18" s="1" customFormat="1" ht="10.95" customHeight="1">
      <c r="A53" s="13" t="s">
        <v>46</v>
      </c>
      <c r="B53" s="77" t="s">
        <v>47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O53" s="2" t="s">
        <v>48</v>
      </c>
    </row>
    <row r="54" spans="1:18" s="1" customFormat="1" ht="10.95" customHeight="1">
      <c r="A54" s="12"/>
      <c r="B54" s="12"/>
    </row>
    <row r="55" spans="1:18" s="1" customFormat="1" ht="10.95" customHeight="1">
      <c r="A55" s="78" t="s">
        <v>28</v>
      </c>
      <c r="B55" s="78"/>
      <c r="C55" s="81" t="s">
        <v>47</v>
      </c>
      <c r="D55" s="81"/>
      <c r="E55" s="81"/>
      <c r="F55" s="81"/>
      <c r="G55" s="81"/>
      <c r="H55" s="81"/>
      <c r="I55" s="81"/>
      <c r="J55" s="81" t="s">
        <v>49</v>
      </c>
      <c r="K55" s="81"/>
      <c r="L55" s="84" t="s">
        <v>50</v>
      </c>
      <c r="M55" s="84"/>
      <c r="N55" s="87" t="s">
        <v>51</v>
      </c>
      <c r="O55" s="87"/>
    </row>
    <row r="56" spans="1:18" s="1" customFormat="1" ht="10.95" customHeight="1">
      <c r="A56" s="79"/>
      <c r="B56" s="80"/>
      <c r="C56" s="82"/>
      <c r="D56" s="83"/>
      <c r="E56" s="83"/>
      <c r="F56" s="83"/>
      <c r="G56" s="83"/>
      <c r="H56" s="83"/>
      <c r="I56" s="83"/>
      <c r="J56" s="82"/>
      <c r="K56" s="83"/>
      <c r="L56" s="85"/>
      <c r="M56" s="86"/>
      <c r="N56" s="88"/>
      <c r="O56" s="89"/>
    </row>
    <row r="57" spans="1:18" s="20" customFormat="1" ht="10.95" customHeight="1">
      <c r="A57" s="57">
        <v>1</v>
      </c>
      <c r="B57" s="57"/>
      <c r="C57" s="58">
        <v>2</v>
      </c>
      <c r="D57" s="58"/>
      <c r="E57" s="58"/>
      <c r="F57" s="58"/>
      <c r="G57" s="58"/>
      <c r="H57" s="58"/>
      <c r="I57" s="58"/>
      <c r="J57" s="113">
        <v>3</v>
      </c>
      <c r="K57" s="113"/>
      <c r="L57" s="113">
        <v>4</v>
      </c>
      <c r="M57" s="113"/>
      <c r="N57" s="60">
        <v>5</v>
      </c>
      <c r="O57" s="60"/>
    </row>
    <row r="58" spans="1:18" s="12" customFormat="1" ht="10.95" customHeight="1">
      <c r="A58" s="61">
        <v>1</v>
      </c>
      <c r="B58" s="61"/>
      <c r="C58" s="72" t="s">
        <v>37</v>
      </c>
      <c r="D58" s="72"/>
      <c r="E58" s="72"/>
      <c r="F58" s="72"/>
      <c r="G58" s="72"/>
      <c r="H58" s="72"/>
      <c r="I58" s="72"/>
      <c r="J58" s="73">
        <v>87761466</v>
      </c>
      <c r="K58" s="73"/>
      <c r="L58" s="74"/>
      <c r="M58" s="74"/>
      <c r="N58" s="73">
        <f>J58+L58</f>
        <v>87761466</v>
      </c>
      <c r="O58" s="73"/>
    </row>
    <row r="59" spans="1:18" s="12" customFormat="1" ht="43.2" customHeight="1">
      <c r="A59" s="61">
        <v>2</v>
      </c>
      <c r="B59" s="61"/>
      <c r="C59" s="72" t="s">
        <v>38</v>
      </c>
      <c r="D59" s="72"/>
      <c r="E59" s="72"/>
      <c r="F59" s="72"/>
      <c r="G59" s="72"/>
      <c r="H59" s="72"/>
      <c r="I59" s="72"/>
      <c r="J59" s="73">
        <f>1475000-378068</f>
        <v>1096932</v>
      </c>
      <c r="K59" s="73"/>
      <c r="L59" s="74"/>
      <c r="M59" s="74"/>
      <c r="N59" s="73">
        <f t="shared" ref="N59:N66" si="0">J59+L59</f>
        <v>1096932</v>
      </c>
      <c r="O59" s="73"/>
    </row>
    <row r="60" spans="1:18" s="12" customFormat="1" ht="10.95" customHeight="1">
      <c r="A60" s="61">
        <v>3</v>
      </c>
      <c r="B60" s="61"/>
      <c r="C60" s="72" t="s">
        <v>42</v>
      </c>
      <c r="D60" s="72"/>
      <c r="E60" s="72"/>
      <c r="F60" s="72"/>
      <c r="G60" s="72"/>
      <c r="H60" s="72"/>
      <c r="I60" s="72"/>
      <c r="J60" s="74"/>
      <c r="K60" s="74"/>
      <c r="L60" s="73">
        <f>6194145+400000+1200000</f>
        <v>7794145</v>
      </c>
      <c r="M60" s="73"/>
      <c r="N60" s="73">
        <f t="shared" si="0"/>
        <v>7794145</v>
      </c>
      <c r="O60" s="73"/>
    </row>
    <row r="61" spans="1:18" s="12" customFormat="1" ht="22.05" customHeight="1">
      <c r="A61" s="61">
        <v>4</v>
      </c>
      <c r="B61" s="61"/>
      <c r="C61" s="72" t="s">
        <v>39</v>
      </c>
      <c r="D61" s="72"/>
      <c r="E61" s="72"/>
      <c r="F61" s="72"/>
      <c r="G61" s="72"/>
      <c r="H61" s="72"/>
      <c r="I61" s="72"/>
      <c r="J61" s="73">
        <f>8000000-566648+3500000+2000000+2500000+1000000</f>
        <v>16433352</v>
      </c>
      <c r="K61" s="73"/>
      <c r="L61" s="74"/>
      <c r="M61" s="74"/>
      <c r="N61" s="73">
        <f t="shared" si="0"/>
        <v>16433352</v>
      </c>
      <c r="O61" s="73"/>
    </row>
    <row r="62" spans="1:18" s="12" customFormat="1" ht="10.95" customHeight="1">
      <c r="A62" s="61">
        <v>5</v>
      </c>
      <c r="B62" s="61"/>
      <c r="C62" s="72" t="s">
        <v>40</v>
      </c>
      <c r="D62" s="72"/>
      <c r="E62" s="72"/>
      <c r="F62" s="72"/>
      <c r="G62" s="72"/>
      <c r="H62" s="72"/>
      <c r="I62" s="72"/>
      <c r="J62" s="73">
        <v>1580000</v>
      </c>
      <c r="K62" s="73"/>
      <c r="L62" s="74"/>
      <c r="M62" s="74"/>
      <c r="N62" s="73">
        <f t="shared" si="0"/>
        <v>1580000</v>
      </c>
      <c r="O62" s="73"/>
    </row>
    <row r="63" spans="1:18" s="12" customFormat="1" ht="10.95" customHeight="1">
      <c r="A63" s="61">
        <v>6</v>
      </c>
      <c r="B63" s="61"/>
      <c r="C63" s="72" t="s">
        <v>41</v>
      </c>
      <c r="D63" s="72"/>
      <c r="E63" s="72"/>
      <c r="F63" s="72"/>
      <c r="G63" s="72"/>
      <c r="H63" s="72"/>
      <c r="I63" s="72"/>
      <c r="J63" s="73">
        <f>2322648+1507703</f>
        <v>3830351</v>
      </c>
      <c r="K63" s="73"/>
      <c r="L63" s="73">
        <f>7094071-1756000+1600000+440237+4200000</f>
        <v>11578308</v>
      </c>
      <c r="M63" s="73"/>
      <c r="N63" s="73">
        <f t="shared" si="0"/>
        <v>15408659</v>
      </c>
      <c r="O63" s="73"/>
    </row>
    <row r="64" spans="1:18" s="12" customFormat="1" ht="10.95" customHeight="1">
      <c r="A64" s="61">
        <v>7</v>
      </c>
      <c r="B64" s="61"/>
      <c r="C64" s="72" t="s">
        <v>43</v>
      </c>
      <c r="D64" s="72"/>
      <c r="E64" s="72"/>
      <c r="F64" s="72"/>
      <c r="G64" s="72"/>
      <c r="H64" s="72"/>
      <c r="I64" s="72"/>
      <c r="J64" s="73">
        <v>2000000</v>
      </c>
      <c r="K64" s="73"/>
      <c r="L64" s="74"/>
      <c r="M64" s="74"/>
      <c r="N64" s="73">
        <f t="shared" si="0"/>
        <v>2000000</v>
      </c>
      <c r="O64" s="73"/>
    </row>
    <row r="65" spans="1:19" s="12" customFormat="1" ht="22.05" customHeight="1">
      <c r="A65" s="61">
        <v>8</v>
      </c>
      <c r="B65" s="61"/>
      <c r="C65" s="72" t="s">
        <v>52</v>
      </c>
      <c r="D65" s="72"/>
      <c r="E65" s="72"/>
      <c r="F65" s="72"/>
      <c r="G65" s="72"/>
      <c r="H65" s="72"/>
      <c r="I65" s="72"/>
      <c r="J65" s="73">
        <f>2500000-178000</f>
        <v>2322000</v>
      </c>
      <c r="K65" s="73"/>
      <c r="L65" s="74"/>
      <c r="M65" s="74"/>
      <c r="N65" s="73">
        <f t="shared" si="0"/>
        <v>2322000</v>
      </c>
      <c r="O65" s="73"/>
    </row>
    <row r="66" spans="1:19" s="12" customFormat="1" ht="22.05" customHeight="1">
      <c r="A66" s="61">
        <v>9</v>
      </c>
      <c r="B66" s="61"/>
      <c r="C66" s="72" t="s">
        <v>45</v>
      </c>
      <c r="D66" s="72"/>
      <c r="E66" s="72"/>
      <c r="F66" s="72"/>
      <c r="G66" s="72"/>
      <c r="H66" s="72"/>
      <c r="I66" s="72"/>
      <c r="J66" s="73">
        <v>3193961</v>
      </c>
      <c r="K66" s="73"/>
      <c r="L66" s="74"/>
      <c r="M66" s="74"/>
      <c r="N66" s="73">
        <f t="shared" si="0"/>
        <v>3193961</v>
      </c>
      <c r="O66" s="73"/>
    </row>
    <row r="67" spans="1:19" s="1" customFormat="1" ht="10.95" customHeight="1">
      <c r="A67" s="66" t="s">
        <v>51</v>
      </c>
      <c r="B67" s="66"/>
      <c r="C67" s="66"/>
      <c r="D67" s="66"/>
      <c r="E67" s="66"/>
      <c r="F67" s="66"/>
      <c r="G67" s="66"/>
      <c r="H67" s="66"/>
      <c r="I67" s="66"/>
      <c r="J67" s="68">
        <f>SUM(J58:J66)</f>
        <v>118218062</v>
      </c>
      <c r="K67" s="68"/>
      <c r="L67" s="68">
        <f>SUM(L60:L66)</f>
        <v>19372453</v>
      </c>
      <c r="M67" s="68"/>
      <c r="N67" s="67">
        <f>SUM(N58:N66)</f>
        <v>137590515</v>
      </c>
      <c r="O67" s="67"/>
    </row>
    <row r="68" spans="1:19" s="1" customFormat="1" ht="10.95" customHeight="1">
      <c r="A68" s="12"/>
      <c r="B68" s="12"/>
    </row>
    <row r="69" spans="1:19" s="1" customFormat="1" ht="10.95" customHeight="1">
      <c r="A69" s="55" t="s">
        <v>53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S69" s="2" t="s">
        <v>48</v>
      </c>
    </row>
    <row r="70" spans="1:19" s="1" customFormat="1" ht="10.95" customHeight="1">
      <c r="A70" s="12"/>
      <c r="B70" s="12"/>
    </row>
    <row r="71" spans="1:19" s="4" customFormat="1" ht="10.95" customHeight="1">
      <c r="A71" s="69" t="s">
        <v>28</v>
      </c>
      <c r="B71" s="69"/>
      <c r="C71" s="70" t="s">
        <v>54</v>
      </c>
      <c r="D71" s="70"/>
      <c r="E71" s="70"/>
      <c r="F71" s="70"/>
      <c r="G71" s="70"/>
      <c r="H71" s="70"/>
      <c r="I71" s="70"/>
      <c r="J71" s="70"/>
      <c r="K71" s="70"/>
      <c r="L71" s="70"/>
      <c r="M71" s="70" t="s">
        <v>49</v>
      </c>
      <c r="N71" s="70"/>
      <c r="O71" s="70" t="s">
        <v>50</v>
      </c>
      <c r="P71" s="70"/>
      <c r="Q71" s="70"/>
      <c r="R71" s="71" t="s">
        <v>51</v>
      </c>
      <c r="S71" s="71"/>
    </row>
    <row r="72" spans="1:19" s="114" customFormat="1" ht="10.95" customHeight="1">
      <c r="A72" s="57">
        <v>1</v>
      </c>
      <c r="B72" s="57"/>
      <c r="C72" s="113">
        <v>2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>
        <v>3</v>
      </c>
      <c r="N72" s="113"/>
      <c r="O72" s="113">
        <v>4</v>
      </c>
      <c r="P72" s="113"/>
      <c r="Q72" s="113"/>
      <c r="R72" s="60">
        <v>5</v>
      </c>
      <c r="S72" s="60"/>
    </row>
    <row r="73" spans="1:19" s="1" customFormat="1" ht="10.95" customHeight="1">
      <c r="A73" s="61">
        <v>1</v>
      </c>
      <c r="B73" s="61"/>
      <c r="C73" s="62" t="s">
        <v>107</v>
      </c>
      <c r="D73" s="62"/>
      <c r="E73" s="62"/>
      <c r="F73" s="62"/>
      <c r="G73" s="62"/>
      <c r="H73" s="62"/>
      <c r="I73" s="62"/>
      <c r="J73" s="62"/>
      <c r="K73" s="62"/>
      <c r="L73" s="62"/>
      <c r="M73" s="63">
        <f>J67</f>
        <v>118218062</v>
      </c>
      <c r="N73" s="63"/>
      <c r="O73" s="64">
        <f>L67</f>
        <v>19372453</v>
      </c>
      <c r="P73" s="64"/>
      <c r="Q73" s="64"/>
      <c r="R73" s="63">
        <f>N67</f>
        <v>137590515</v>
      </c>
      <c r="S73" s="63"/>
    </row>
    <row r="74" spans="1:19" s="1" customFormat="1" ht="10.95" customHeight="1">
      <c r="A74" s="65"/>
      <c r="B74" s="65"/>
      <c r="C74" s="66" t="s">
        <v>51</v>
      </c>
      <c r="D74" s="66"/>
      <c r="E74" s="66"/>
      <c r="F74" s="66"/>
      <c r="G74" s="66"/>
      <c r="H74" s="66"/>
      <c r="I74" s="66"/>
      <c r="J74" s="66"/>
      <c r="K74" s="66"/>
      <c r="L74" s="66"/>
      <c r="M74" s="67">
        <f>M73</f>
        <v>118218062</v>
      </c>
      <c r="N74" s="67"/>
      <c r="O74" s="68">
        <f>O73</f>
        <v>19372453</v>
      </c>
      <c r="P74" s="68"/>
      <c r="Q74" s="68"/>
      <c r="R74" s="67">
        <f>R73</f>
        <v>137590515</v>
      </c>
      <c r="S74" s="67"/>
    </row>
    <row r="76" spans="1:19" s="1" customFormat="1" ht="10.95" customHeight="1">
      <c r="A76" s="55" t="s">
        <v>55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</row>
    <row r="77" spans="1:19" s="1" customFormat="1" ht="10.95" customHeight="1" thickBot="1">
      <c r="A77" s="12"/>
      <c r="B77" s="12"/>
    </row>
    <row r="78" spans="1:19" s="20" customFormat="1" ht="24" customHeight="1" thickBot="1">
      <c r="A78" s="115" t="s">
        <v>28</v>
      </c>
      <c r="B78" s="115"/>
      <c r="C78" s="81" t="s">
        <v>56</v>
      </c>
      <c r="D78" s="81"/>
      <c r="E78" s="81"/>
      <c r="F78" s="81"/>
      <c r="G78" s="81"/>
      <c r="H78" s="81"/>
      <c r="I78" s="116" t="s">
        <v>57</v>
      </c>
      <c r="J78" s="117" t="s">
        <v>58</v>
      </c>
      <c r="K78" s="117"/>
      <c r="L78" s="117"/>
      <c r="M78" s="56" t="s">
        <v>49</v>
      </c>
      <c r="N78" s="56"/>
      <c r="O78" s="56" t="s">
        <v>50</v>
      </c>
      <c r="P78" s="56"/>
      <c r="Q78" s="56"/>
      <c r="R78" s="118" t="s">
        <v>51</v>
      </c>
      <c r="S78" s="118"/>
    </row>
    <row r="79" spans="1:19" s="20" customFormat="1" ht="10.95" customHeight="1" thickBot="1">
      <c r="A79" s="57">
        <v>1</v>
      </c>
      <c r="B79" s="57"/>
      <c r="C79" s="58">
        <v>2</v>
      </c>
      <c r="D79" s="58"/>
      <c r="E79" s="58"/>
      <c r="F79" s="58"/>
      <c r="G79" s="58"/>
      <c r="H79" s="58"/>
      <c r="I79" s="19">
        <v>3</v>
      </c>
      <c r="J79" s="58">
        <v>4</v>
      </c>
      <c r="K79" s="58"/>
      <c r="L79" s="58"/>
      <c r="M79" s="59">
        <v>5</v>
      </c>
      <c r="N79" s="59"/>
      <c r="O79" s="59">
        <v>6</v>
      </c>
      <c r="P79" s="59"/>
      <c r="Q79" s="59"/>
      <c r="R79" s="60">
        <v>7</v>
      </c>
      <c r="S79" s="60"/>
    </row>
    <row r="80" spans="1:19" s="24" customFormat="1" ht="21" customHeight="1">
      <c r="A80" s="53">
        <v>1</v>
      </c>
      <c r="B80" s="54"/>
      <c r="C80" s="45" t="s">
        <v>37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21" s="5" customFormat="1" ht="10.95" customHeight="1">
      <c r="A81" s="40">
        <v>1</v>
      </c>
      <c r="B81" s="40"/>
      <c r="C81" s="41" t="s">
        <v>59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</row>
    <row r="82" spans="1:21" s="5" customFormat="1" ht="40.200000000000003" customHeight="1">
      <c r="A82" s="35"/>
      <c r="B82" s="35"/>
      <c r="C82" s="36" t="s">
        <v>60</v>
      </c>
      <c r="D82" s="36"/>
      <c r="E82" s="36"/>
      <c r="F82" s="36"/>
      <c r="G82" s="36"/>
      <c r="H82" s="36"/>
      <c r="I82" s="6" t="s">
        <v>61</v>
      </c>
      <c r="J82" s="37" t="s">
        <v>110</v>
      </c>
      <c r="K82" s="37"/>
      <c r="L82" s="37"/>
      <c r="M82" s="38">
        <v>87761466</v>
      </c>
      <c r="N82" s="38"/>
      <c r="O82" s="39"/>
      <c r="P82" s="39"/>
      <c r="Q82" s="39"/>
      <c r="R82" s="38">
        <v>87761466</v>
      </c>
      <c r="S82" s="38"/>
      <c r="T82" s="21"/>
      <c r="U82" s="21">
        <f>R82+R91+R100+R109+R118+R127+R136+R145+R154</f>
        <v>137590515</v>
      </c>
    </row>
    <row r="83" spans="1:21" s="5" customFormat="1" ht="10.95" customHeight="1">
      <c r="A83" s="40">
        <v>2</v>
      </c>
      <c r="B83" s="40"/>
      <c r="C83" s="41" t="s">
        <v>62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1:21" s="5" customFormat="1" ht="22.05" customHeight="1">
      <c r="A84" s="35"/>
      <c r="B84" s="35"/>
      <c r="C84" s="36" t="s">
        <v>63</v>
      </c>
      <c r="D84" s="36"/>
      <c r="E84" s="36"/>
      <c r="F84" s="36"/>
      <c r="G84" s="36"/>
      <c r="H84" s="36"/>
      <c r="I84" s="6" t="s">
        <v>64</v>
      </c>
      <c r="J84" s="37" t="s">
        <v>65</v>
      </c>
      <c r="K84" s="37"/>
      <c r="L84" s="37"/>
      <c r="M84" s="42">
        <v>5</v>
      </c>
      <c r="N84" s="42"/>
      <c r="O84" s="39"/>
      <c r="P84" s="39"/>
      <c r="Q84" s="39"/>
      <c r="R84" s="42">
        <v>5</v>
      </c>
      <c r="S84" s="42"/>
    </row>
    <row r="85" spans="1:21" s="5" customFormat="1" ht="10.95" customHeight="1">
      <c r="A85" s="40">
        <v>3</v>
      </c>
      <c r="B85" s="40"/>
      <c r="C85" s="41" t="s">
        <v>66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</row>
    <row r="86" spans="1:21" s="5" customFormat="1" ht="10.95" customHeight="1">
      <c r="A86" s="35"/>
      <c r="B86" s="35"/>
      <c r="C86" s="36" t="s">
        <v>67</v>
      </c>
      <c r="D86" s="36"/>
      <c r="E86" s="36"/>
      <c r="F86" s="36"/>
      <c r="G86" s="36"/>
      <c r="H86" s="36"/>
      <c r="I86" s="6" t="s">
        <v>61</v>
      </c>
      <c r="J86" s="37" t="s">
        <v>65</v>
      </c>
      <c r="K86" s="37"/>
      <c r="L86" s="37"/>
      <c r="M86" s="38">
        <f>M82/M84</f>
        <v>17552293.199999999</v>
      </c>
      <c r="N86" s="38"/>
      <c r="O86" s="39"/>
      <c r="P86" s="39"/>
      <c r="Q86" s="39"/>
      <c r="R86" s="38">
        <f>R82/R84</f>
        <v>17552293.199999999</v>
      </c>
      <c r="S86" s="38"/>
    </row>
    <row r="87" spans="1:21" s="5" customFormat="1" ht="10.95" customHeight="1">
      <c r="A87" s="40">
        <v>4</v>
      </c>
      <c r="B87" s="40"/>
      <c r="C87" s="41" t="s">
        <v>68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</row>
    <row r="88" spans="1:21" s="5" customFormat="1" ht="22.05" customHeight="1">
      <c r="A88" s="35"/>
      <c r="B88" s="35"/>
      <c r="C88" s="36" t="s">
        <v>69</v>
      </c>
      <c r="D88" s="36"/>
      <c r="E88" s="36"/>
      <c r="F88" s="36"/>
      <c r="G88" s="36"/>
      <c r="H88" s="36"/>
      <c r="I88" s="6" t="s">
        <v>70</v>
      </c>
      <c r="J88" s="37" t="s">
        <v>65</v>
      </c>
      <c r="K88" s="37"/>
      <c r="L88" s="37"/>
      <c r="M88" s="42">
        <v>100</v>
      </c>
      <c r="N88" s="42"/>
      <c r="O88" s="39"/>
      <c r="P88" s="39"/>
      <c r="Q88" s="39"/>
      <c r="R88" s="42">
        <v>100</v>
      </c>
      <c r="S88" s="42"/>
    </row>
    <row r="89" spans="1:21" s="24" customFormat="1" ht="22.05" customHeight="1">
      <c r="A89" s="43">
        <v>2</v>
      </c>
      <c r="B89" s="44"/>
      <c r="C89" s="45" t="s">
        <v>38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spans="1:21" s="5" customFormat="1" ht="10.95" customHeight="1">
      <c r="A90" s="40">
        <v>1</v>
      </c>
      <c r="B90" s="40"/>
      <c r="C90" s="41" t="s">
        <v>59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1:21" s="5" customFormat="1" ht="39.6" customHeight="1">
      <c r="A91" s="35"/>
      <c r="B91" s="35"/>
      <c r="C91" s="36" t="s">
        <v>71</v>
      </c>
      <c r="D91" s="36"/>
      <c r="E91" s="36"/>
      <c r="F91" s="36"/>
      <c r="G91" s="36"/>
      <c r="H91" s="36"/>
      <c r="I91" s="6" t="s">
        <v>61</v>
      </c>
      <c r="J91" s="37" t="s">
        <v>110</v>
      </c>
      <c r="K91" s="37"/>
      <c r="L91" s="37"/>
      <c r="M91" s="38">
        <f>1475000-378068</f>
        <v>1096932</v>
      </c>
      <c r="N91" s="38"/>
      <c r="O91" s="39"/>
      <c r="P91" s="39"/>
      <c r="Q91" s="39"/>
      <c r="R91" s="48">
        <f>M91</f>
        <v>1096932</v>
      </c>
      <c r="S91" s="48"/>
    </row>
    <row r="92" spans="1:21" s="5" customFormat="1" ht="10.95" customHeight="1">
      <c r="A92" s="40">
        <v>2</v>
      </c>
      <c r="B92" s="40"/>
      <c r="C92" s="41" t="s">
        <v>62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</row>
    <row r="93" spans="1:21" s="5" customFormat="1" ht="22.05" customHeight="1">
      <c r="A93" s="35"/>
      <c r="B93" s="35"/>
      <c r="C93" s="36" t="s">
        <v>72</v>
      </c>
      <c r="D93" s="36"/>
      <c r="E93" s="36"/>
      <c r="F93" s="36"/>
      <c r="G93" s="36"/>
      <c r="H93" s="36"/>
      <c r="I93" s="6" t="s">
        <v>64</v>
      </c>
      <c r="J93" s="47" t="s">
        <v>109</v>
      </c>
      <c r="K93" s="47"/>
      <c r="L93" s="47"/>
      <c r="M93" s="42">
        <v>23</v>
      </c>
      <c r="N93" s="42"/>
      <c r="O93" s="39"/>
      <c r="P93" s="39"/>
      <c r="Q93" s="39"/>
      <c r="R93" s="42">
        <f>M93</f>
        <v>23</v>
      </c>
      <c r="S93" s="42"/>
    </row>
    <row r="94" spans="1:21" s="5" customFormat="1" ht="10.95" customHeight="1">
      <c r="A94" s="40">
        <v>3</v>
      </c>
      <c r="B94" s="40"/>
      <c r="C94" s="41" t="s">
        <v>66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</row>
    <row r="95" spans="1:21" s="5" customFormat="1" ht="22.05" customHeight="1">
      <c r="A95" s="35"/>
      <c r="B95" s="35"/>
      <c r="C95" s="36" t="s">
        <v>73</v>
      </c>
      <c r="D95" s="36"/>
      <c r="E95" s="36"/>
      <c r="F95" s="36"/>
      <c r="G95" s="36"/>
      <c r="H95" s="36"/>
      <c r="I95" s="6" t="s">
        <v>61</v>
      </c>
      <c r="J95" s="37" t="s">
        <v>65</v>
      </c>
      <c r="K95" s="37"/>
      <c r="L95" s="37"/>
      <c r="M95" s="38">
        <f>M91/M93/3</f>
        <v>15897.565217391304</v>
      </c>
      <c r="N95" s="38"/>
      <c r="O95" s="39"/>
      <c r="P95" s="39"/>
      <c r="Q95" s="39"/>
      <c r="R95" s="48">
        <f>M95</f>
        <v>15897.565217391304</v>
      </c>
      <c r="S95" s="48"/>
    </row>
    <row r="96" spans="1:21" s="5" customFormat="1" ht="10.95" customHeight="1">
      <c r="A96" s="40">
        <v>4</v>
      </c>
      <c r="B96" s="40"/>
      <c r="C96" s="41" t="s">
        <v>68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1:19" s="5" customFormat="1" ht="22.05" customHeight="1">
      <c r="A97" s="35"/>
      <c r="B97" s="35"/>
      <c r="C97" s="36" t="s">
        <v>74</v>
      </c>
      <c r="D97" s="36"/>
      <c r="E97" s="36"/>
      <c r="F97" s="36"/>
      <c r="G97" s="36"/>
      <c r="H97" s="36"/>
      <c r="I97" s="6" t="s">
        <v>70</v>
      </c>
      <c r="J97" s="37" t="s">
        <v>65</v>
      </c>
      <c r="K97" s="37"/>
      <c r="L97" s="37"/>
      <c r="M97" s="52">
        <v>19.2</v>
      </c>
      <c r="N97" s="52"/>
      <c r="O97" s="52"/>
      <c r="P97" s="52"/>
      <c r="Q97" s="52"/>
      <c r="R97" s="52">
        <f>M97</f>
        <v>19.2</v>
      </c>
      <c r="S97" s="52"/>
    </row>
    <row r="98" spans="1:19" s="24" customFormat="1" ht="21" customHeight="1">
      <c r="A98" s="43">
        <v>3</v>
      </c>
      <c r="B98" s="44"/>
      <c r="C98" s="45" t="s">
        <v>42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s="5" customFormat="1" ht="10.95" customHeight="1">
      <c r="A99" s="40">
        <v>1</v>
      </c>
      <c r="B99" s="40"/>
      <c r="C99" s="41" t="s">
        <v>59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</row>
    <row r="100" spans="1:19" s="5" customFormat="1" ht="40.799999999999997" customHeight="1">
      <c r="A100" s="35"/>
      <c r="B100" s="35"/>
      <c r="C100" s="36" t="s">
        <v>75</v>
      </c>
      <c r="D100" s="36"/>
      <c r="E100" s="36"/>
      <c r="F100" s="36"/>
      <c r="G100" s="36"/>
      <c r="H100" s="36"/>
      <c r="I100" s="6" t="s">
        <v>61</v>
      </c>
      <c r="J100" s="37" t="s">
        <v>110</v>
      </c>
      <c r="K100" s="37"/>
      <c r="L100" s="37"/>
      <c r="M100" s="39"/>
      <c r="N100" s="39"/>
      <c r="O100" s="48">
        <f>6194145+400000+1200000</f>
        <v>7794145</v>
      </c>
      <c r="P100" s="48"/>
      <c r="Q100" s="48"/>
      <c r="R100" s="38">
        <f>O100</f>
        <v>7794145</v>
      </c>
      <c r="S100" s="38"/>
    </row>
    <row r="101" spans="1:19" s="5" customFormat="1" ht="10.95" customHeight="1">
      <c r="A101" s="40">
        <v>2</v>
      </c>
      <c r="B101" s="40"/>
      <c r="C101" s="41" t="s">
        <v>62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1:19" s="5" customFormat="1" ht="10.95" customHeight="1">
      <c r="A102" s="35"/>
      <c r="B102" s="35"/>
      <c r="C102" s="36" t="s">
        <v>76</v>
      </c>
      <c r="D102" s="36"/>
      <c r="E102" s="36"/>
      <c r="F102" s="36"/>
      <c r="G102" s="36"/>
      <c r="H102" s="36"/>
      <c r="I102" s="6" t="s">
        <v>64</v>
      </c>
      <c r="J102" s="37" t="s">
        <v>77</v>
      </c>
      <c r="K102" s="37"/>
      <c r="L102" s="37"/>
      <c r="M102" s="39"/>
      <c r="N102" s="39"/>
      <c r="O102" s="42">
        <v>2</v>
      </c>
      <c r="P102" s="42"/>
      <c r="Q102" s="42"/>
      <c r="R102" s="42">
        <v>2</v>
      </c>
      <c r="S102" s="42"/>
    </row>
    <row r="103" spans="1:19" s="5" customFormat="1" ht="10.95" customHeight="1">
      <c r="A103" s="40">
        <v>3</v>
      </c>
      <c r="B103" s="40"/>
      <c r="C103" s="41" t="s">
        <v>66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1:19" s="5" customFormat="1" ht="10.95" customHeight="1">
      <c r="A104" s="35"/>
      <c r="B104" s="35"/>
      <c r="C104" s="36" t="s">
        <v>78</v>
      </c>
      <c r="D104" s="36"/>
      <c r="E104" s="36"/>
      <c r="F104" s="36"/>
      <c r="G104" s="36"/>
      <c r="H104" s="36"/>
      <c r="I104" s="6" t="s">
        <v>61</v>
      </c>
      <c r="J104" s="37" t="s">
        <v>65</v>
      </c>
      <c r="K104" s="37"/>
      <c r="L104" s="37"/>
      <c r="M104" s="39"/>
      <c r="N104" s="39"/>
      <c r="O104" s="38">
        <f>O100/O102</f>
        <v>3897072.5</v>
      </c>
      <c r="P104" s="38"/>
      <c r="Q104" s="38"/>
      <c r="R104" s="38">
        <f>R100/R102</f>
        <v>3897072.5</v>
      </c>
      <c r="S104" s="38"/>
    </row>
    <row r="105" spans="1:19" s="5" customFormat="1" ht="10.95" customHeight="1">
      <c r="A105" s="40">
        <v>4</v>
      </c>
      <c r="B105" s="40"/>
      <c r="C105" s="41" t="s">
        <v>68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1:19" s="5" customFormat="1" ht="22.05" customHeight="1">
      <c r="A106" s="35"/>
      <c r="B106" s="35"/>
      <c r="C106" s="36" t="s">
        <v>79</v>
      </c>
      <c r="D106" s="36"/>
      <c r="E106" s="36"/>
      <c r="F106" s="36"/>
      <c r="G106" s="36"/>
      <c r="H106" s="36"/>
      <c r="I106" s="6" t="s">
        <v>70</v>
      </c>
      <c r="J106" s="37" t="s">
        <v>65</v>
      </c>
      <c r="K106" s="37"/>
      <c r="L106" s="37"/>
      <c r="M106" s="39"/>
      <c r="N106" s="39"/>
      <c r="O106" s="42">
        <v>40</v>
      </c>
      <c r="P106" s="42"/>
      <c r="Q106" s="42"/>
      <c r="R106" s="42">
        <v>40</v>
      </c>
      <c r="S106" s="42"/>
    </row>
    <row r="107" spans="1:19" s="24" customFormat="1" ht="21" customHeight="1">
      <c r="A107" s="43">
        <v>4</v>
      </c>
      <c r="B107" s="44"/>
      <c r="C107" s="45" t="s">
        <v>39</v>
      </c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s="5" customFormat="1" ht="10.95" customHeight="1">
      <c r="A108" s="40">
        <v>1</v>
      </c>
      <c r="B108" s="40"/>
      <c r="C108" s="41" t="s">
        <v>59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s="5" customFormat="1" ht="43.95" customHeight="1">
      <c r="A109" s="35"/>
      <c r="B109" s="35"/>
      <c r="C109" s="36" t="s">
        <v>80</v>
      </c>
      <c r="D109" s="36"/>
      <c r="E109" s="36"/>
      <c r="F109" s="36"/>
      <c r="G109" s="36"/>
      <c r="H109" s="36"/>
      <c r="I109" s="6" t="s">
        <v>61</v>
      </c>
      <c r="J109" s="37" t="s">
        <v>106</v>
      </c>
      <c r="K109" s="37"/>
      <c r="L109" s="37"/>
      <c r="M109" s="48">
        <f>8000000-566648+3500000+2000000+2500000+1000000</f>
        <v>16433352</v>
      </c>
      <c r="N109" s="48"/>
      <c r="O109" s="39"/>
      <c r="P109" s="39"/>
      <c r="Q109" s="39"/>
      <c r="R109" s="48">
        <f>M109</f>
        <v>16433352</v>
      </c>
      <c r="S109" s="48"/>
    </row>
    <row r="110" spans="1:19" s="5" customFormat="1" ht="10.95" customHeight="1">
      <c r="A110" s="40">
        <v>2</v>
      </c>
      <c r="B110" s="40"/>
      <c r="C110" s="41" t="s">
        <v>62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s="5" customFormat="1" ht="33" customHeight="1">
      <c r="A111" s="35"/>
      <c r="B111" s="35"/>
      <c r="C111" s="36" t="s">
        <v>81</v>
      </c>
      <c r="D111" s="36"/>
      <c r="E111" s="36"/>
      <c r="F111" s="36"/>
      <c r="G111" s="36"/>
      <c r="H111" s="36"/>
      <c r="I111" s="6" t="s">
        <v>64</v>
      </c>
      <c r="J111" s="37" t="s">
        <v>77</v>
      </c>
      <c r="K111" s="37"/>
      <c r="L111" s="37"/>
      <c r="M111" s="42">
        <v>3</v>
      </c>
      <c r="N111" s="42"/>
      <c r="O111" s="39"/>
      <c r="P111" s="39"/>
      <c r="Q111" s="39"/>
      <c r="R111" s="42">
        <v>3</v>
      </c>
      <c r="S111" s="42"/>
    </row>
    <row r="112" spans="1:19" s="5" customFormat="1" ht="10.95" customHeight="1">
      <c r="A112" s="40">
        <v>3</v>
      </c>
      <c r="B112" s="40"/>
      <c r="C112" s="41" t="s">
        <v>66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1:19" s="5" customFormat="1" ht="22.05" customHeight="1">
      <c r="A113" s="35"/>
      <c r="B113" s="35"/>
      <c r="C113" s="36" t="s">
        <v>82</v>
      </c>
      <c r="D113" s="36"/>
      <c r="E113" s="36"/>
      <c r="F113" s="36"/>
      <c r="G113" s="36"/>
      <c r="H113" s="36"/>
      <c r="I113" s="6" t="s">
        <v>61</v>
      </c>
      <c r="J113" s="37" t="s">
        <v>65</v>
      </c>
      <c r="K113" s="37"/>
      <c r="L113" s="37"/>
      <c r="M113" s="38">
        <f>M109/M111</f>
        <v>5477784</v>
      </c>
      <c r="N113" s="38"/>
      <c r="O113" s="39"/>
      <c r="P113" s="39"/>
      <c r="Q113" s="39"/>
      <c r="R113" s="38">
        <f>R109/R111</f>
        <v>5477784</v>
      </c>
      <c r="S113" s="38"/>
    </row>
    <row r="114" spans="1:19" s="5" customFormat="1" ht="10.95" customHeight="1">
      <c r="A114" s="40">
        <v>4</v>
      </c>
      <c r="B114" s="40"/>
      <c r="C114" s="41" t="s">
        <v>68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1:19" s="5" customFormat="1" ht="22.05" customHeight="1">
      <c r="A115" s="35"/>
      <c r="B115" s="35"/>
      <c r="C115" s="36" t="s">
        <v>83</v>
      </c>
      <c r="D115" s="36"/>
      <c r="E115" s="36"/>
      <c r="F115" s="36"/>
      <c r="G115" s="36"/>
      <c r="H115" s="36"/>
      <c r="I115" s="6" t="s">
        <v>70</v>
      </c>
      <c r="J115" s="37" t="s">
        <v>65</v>
      </c>
      <c r="K115" s="37"/>
      <c r="L115" s="37"/>
      <c r="M115" s="42">
        <v>100</v>
      </c>
      <c r="N115" s="42"/>
      <c r="O115" s="39"/>
      <c r="P115" s="39"/>
      <c r="Q115" s="39"/>
      <c r="R115" s="42">
        <v>100</v>
      </c>
      <c r="S115" s="42"/>
    </row>
    <row r="116" spans="1:19" s="24" customFormat="1" ht="21" customHeight="1">
      <c r="A116" s="43">
        <v>5</v>
      </c>
      <c r="B116" s="44"/>
      <c r="C116" s="45" t="s">
        <v>40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s="5" customFormat="1" ht="10.95" customHeight="1">
      <c r="A117" s="40">
        <v>1</v>
      </c>
      <c r="B117" s="40"/>
      <c r="C117" s="41" t="s">
        <v>59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1:19" s="5" customFormat="1" ht="40.799999999999997" customHeight="1">
      <c r="A118" s="35"/>
      <c r="B118" s="35"/>
      <c r="C118" s="36" t="s">
        <v>84</v>
      </c>
      <c r="D118" s="36"/>
      <c r="E118" s="36"/>
      <c r="F118" s="36"/>
      <c r="G118" s="36"/>
      <c r="H118" s="36"/>
      <c r="I118" s="6" t="s">
        <v>61</v>
      </c>
      <c r="J118" s="37" t="s">
        <v>110</v>
      </c>
      <c r="K118" s="37"/>
      <c r="L118" s="37"/>
      <c r="M118" s="38">
        <v>1580000</v>
      </c>
      <c r="N118" s="38"/>
      <c r="O118" s="39"/>
      <c r="P118" s="39"/>
      <c r="Q118" s="39"/>
      <c r="R118" s="38">
        <v>1580000</v>
      </c>
      <c r="S118" s="38"/>
    </row>
    <row r="119" spans="1:19" s="5" customFormat="1" ht="10.95" customHeight="1">
      <c r="A119" s="40">
        <v>2</v>
      </c>
      <c r="B119" s="40"/>
      <c r="C119" s="41" t="s">
        <v>62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1:19" s="5" customFormat="1" ht="10.95" customHeight="1">
      <c r="A120" s="35"/>
      <c r="B120" s="35"/>
      <c r="C120" s="36" t="s">
        <v>85</v>
      </c>
      <c r="D120" s="36"/>
      <c r="E120" s="36"/>
      <c r="F120" s="36"/>
      <c r="G120" s="36"/>
      <c r="H120" s="36"/>
      <c r="I120" s="6" t="s">
        <v>64</v>
      </c>
      <c r="J120" s="37" t="s">
        <v>77</v>
      </c>
      <c r="K120" s="37"/>
      <c r="L120" s="37"/>
      <c r="M120" s="42">
        <v>5</v>
      </c>
      <c r="N120" s="42"/>
      <c r="O120" s="39"/>
      <c r="P120" s="39"/>
      <c r="Q120" s="39"/>
      <c r="R120" s="42">
        <v>5</v>
      </c>
      <c r="S120" s="42"/>
    </row>
    <row r="121" spans="1:19" s="5" customFormat="1" ht="10.95" customHeight="1">
      <c r="A121" s="40">
        <v>3</v>
      </c>
      <c r="B121" s="40"/>
      <c r="C121" s="41" t="s">
        <v>66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1:19" s="5" customFormat="1" ht="10.95" customHeight="1">
      <c r="A122" s="35"/>
      <c r="B122" s="35"/>
      <c r="C122" s="36" t="s">
        <v>86</v>
      </c>
      <c r="D122" s="36"/>
      <c r="E122" s="36"/>
      <c r="F122" s="36"/>
      <c r="G122" s="36"/>
      <c r="H122" s="36"/>
      <c r="I122" s="6" t="s">
        <v>61</v>
      </c>
      <c r="J122" s="37" t="s">
        <v>65</v>
      </c>
      <c r="K122" s="37"/>
      <c r="L122" s="37"/>
      <c r="M122" s="38">
        <f>M118/M120</f>
        <v>316000</v>
      </c>
      <c r="N122" s="38"/>
      <c r="O122" s="39"/>
      <c r="P122" s="39"/>
      <c r="Q122" s="39"/>
      <c r="R122" s="38">
        <f>R118/R120</f>
        <v>316000</v>
      </c>
      <c r="S122" s="38"/>
    </row>
    <row r="123" spans="1:19" s="5" customFormat="1" ht="10.95" customHeight="1">
      <c r="A123" s="40">
        <v>4</v>
      </c>
      <c r="B123" s="40"/>
      <c r="C123" s="41" t="s">
        <v>68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1:19" s="5" customFormat="1" ht="10.95" customHeight="1">
      <c r="A124" s="35"/>
      <c r="B124" s="35"/>
      <c r="C124" s="36" t="s">
        <v>87</v>
      </c>
      <c r="D124" s="36"/>
      <c r="E124" s="36"/>
      <c r="F124" s="36"/>
      <c r="G124" s="36"/>
      <c r="H124" s="36"/>
      <c r="I124" s="6" t="s">
        <v>70</v>
      </c>
      <c r="J124" s="37" t="s">
        <v>65</v>
      </c>
      <c r="K124" s="37"/>
      <c r="L124" s="37"/>
      <c r="M124" s="42">
        <v>100</v>
      </c>
      <c r="N124" s="42"/>
      <c r="O124" s="39"/>
      <c r="P124" s="39"/>
      <c r="Q124" s="39"/>
      <c r="R124" s="42">
        <v>100</v>
      </c>
      <c r="S124" s="42"/>
    </row>
    <row r="125" spans="1:19" s="24" customFormat="1" ht="22.2" customHeight="1">
      <c r="A125" s="43">
        <v>6</v>
      </c>
      <c r="B125" s="44"/>
      <c r="C125" s="45" t="s">
        <v>41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s="5" customFormat="1" ht="10.95" customHeight="1">
      <c r="A126" s="40">
        <v>1</v>
      </c>
      <c r="B126" s="40"/>
      <c r="C126" s="41" t="s">
        <v>59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1:19" s="5" customFormat="1" ht="43.95" customHeight="1">
      <c r="A127" s="35"/>
      <c r="B127" s="35"/>
      <c r="C127" s="36" t="s">
        <v>108</v>
      </c>
      <c r="D127" s="36"/>
      <c r="E127" s="36"/>
      <c r="F127" s="36"/>
      <c r="G127" s="36"/>
      <c r="H127" s="36"/>
      <c r="I127" s="6" t="s">
        <v>61</v>
      </c>
      <c r="J127" s="37" t="s">
        <v>106</v>
      </c>
      <c r="K127" s="37"/>
      <c r="L127" s="37"/>
      <c r="M127" s="38">
        <f>2322648+1507703</f>
        <v>3830351</v>
      </c>
      <c r="N127" s="38"/>
      <c r="O127" s="38">
        <f>7094071-1756000+1600000+440237+4200000</f>
        <v>11578308</v>
      </c>
      <c r="P127" s="38"/>
      <c r="Q127" s="38"/>
      <c r="R127" s="48">
        <f>M127+O127</f>
        <v>15408659</v>
      </c>
      <c r="S127" s="48"/>
    </row>
    <row r="128" spans="1:19" s="5" customFormat="1" ht="10.95" customHeight="1">
      <c r="A128" s="40">
        <v>2</v>
      </c>
      <c r="B128" s="40"/>
      <c r="C128" s="41" t="s">
        <v>62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1:19" s="5" customFormat="1" ht="22.05" customHeight="1">
      <c r="A129" s="35"/>
      <c r="B129" s="35"/>
      <c r="C129" s="36" t="s">
        <v>88</v>
      </c>
      <c r="D129" s="36"/>
      <c r="E129" s="36"/>
      <c r="F129" s="36"/>
      <c r="G129" s="36"/>
      <c r="H129" s="36"/>
      <c r="I129" s="6" t="s">
        <v>64</v>
      </c>
      <c r="J129" s="37" t="s">
        <v>77</v>
      </c>
      <c r="K129" s="37"/>
      <c r="L129" s="37"/>
      <c r="M129" s="39">
        <f>541+69</f>
        <v>610</v>
      </c>
      <c r="N129" s="39"/>
      <c r="O129" s="42">
        <f>3+12+1</f>
        <v>16</v>
      </c>
      <c r="P129" s="42"/>
      <c r="Q129" s="42"/>
      <c r="R129" s="42">
        <f>M129+O129</f>
        <v>626</v>
      </c>
      <c r="S129" s="42"/>
    </row>
    <row r="130" spans="1:19" s="5" customFormat="1" ht="10.95" customHeight="1">
      <c r="A130" s="40">
        <v>3</v>
      </c>
      <c r="B130" s="40"/>
      <c r="C130" s="41" t="s">
        <v>66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1:19" s="5" customFormat="1" ht="22.05" customHeight="1">
      <c r="A131" s="35"/>
      <c r="B131" s="35"/>
      <c r="C131" s="36" t="s">
        <v>89</v>
      </c>
      <c r="D131" s="36"/>
      <c r="E131" s="36"/>
      <c r="F131" s="36"/>
      <c r="G131" s="36"/>
      <c r="H131" s="36"/>
      <c r="I131" s="6" t="s">
        <v>61</v>
      </c>
      <c r="J131" s="37" t="s">
        <v>65</v>
      </c>
      <c r="K131" s="37"/>
      <c r="L131" s="37"/>
      <c r="M131" s="38">
        <f>M127/M129</f>
        <v>6279.2639344262298</v>
      </c>
      <c r="N131" s="38"/>
      <c r="O131" s="38">
        <f>O127/O129</f>
        <v>723644.25</v>
      </c>
      <c r="P131" s="38"/>
      <c r="Q131" s="38"/>
      <c r="R131" s="38">
        <f>R127/R129</f>
        <v>24614.471246006389</v>
      </c>
      <c r="S131" s="38"/>
    </row>
    <row r="132" spans="1:19" s="5" customFormat="1" ht="10.95" customHeight="1">
      <c r="A132" s="40">
        <v>4</v>
      </c>
      <c r="B132" s="40"/>
      <c r="C132" s="41" t="s">
        <v>68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1:19" s="5" customFormat="1" ht="10.95" customHeight="1">
      <c r="A133" s="35"/>
      <c r="B133" s="35"/>
      <c r="C133" s="36" t="s">
        <v>90</v>
      </c>
      <c r="D133" s="36"/>
      <c r="E133" s="36"/>
      <c r="F133" s="36"/>
      <c r="G133" s="36"/>
      <c r="H133" s="36"/>
      <c r="I133" s="6" t="s">
        <v>70</v>
      </c>
      <c r="J133" s="37" t="s">
        <v>65</v>
      </c>
      <c r="K133" s="37"/>
      <c r="L133" s="37"/>
      <c r="M133" s="39"/>
      <c r="N133" s="39"/>
      <c r="O133" s="52">
        <v>72.7</v>
      </c>
      <c r="P133" s="52"/>
      <c r="Q133" s="52"/>
      <c r="R133" s="52" t="s">
        <v>111</v>
      </c>
      <c r="S133" s="52"/>
    </row>
    <row r="134" spans="1:19" s="24" customFormat="1" ht="21" customHeight="1">
      <c r="A134" s="43">
        <v>7</v>
      </c>
      <c r="B134" s="44"/>
      <c r="C134" s="45" t="s">
        <v>43</v>
      </c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s="5" customFormat="1" ht="10.95" customHeight="1">
      <c r="A135" s="40">
        <v>1</v>
      </c>
      <c r="B135" s="40"/>
      <c r="C135" s="41" t="s">
        <v>59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1:19" s="5" customFormat="1" ht="42" customHeight="1">
      <c r="A136" s="35"/>
      <c r="B136" s="35"/>
      <c r="C136" s="36" t="s">
        <v>91</v>
      </c>
      <c r="D136" s="36"/>
      <c r="E136" s="36"/>
      <c r="F136" s="36"/>
      <c r="G136" s="36"/>
      <c r="H136" s="36"/>
      <c r="I136" s="6" t="s">
        <v>61</v>
      </c>
      <c r="J136" s="37" t="s">
        <v>110</v>
      </c>
      <c r="K136" s="37"/>
      <c r="L136" s="37"/>
      <c r="M136" s="38">
        <v>2000000</v>
      </c>
      <c r="N136" s="38"/>
      <c r="O136" s="39"/>
      <c r="P136" s="39"/>
      <c r="Q136" s="39"/>
      <c r="R136" s="38">
        <v>2000000</v>
      </c>
      <c r="S136" s="38"/>
    </row>
    <row r="137" spans="1:19" s="5" customFormat="1" ht="10.95" customHeight="1">
      <c r="A137" s="40">
        <v>2</v>
      </c>
      <c r="B137" s="40"/>
      <c r="C137" s="41" t="s">
        <v>62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1:19" s="5" customFormat="1" ht="10.95" customHeight="1">
      <c r="A138" s="35"/>
      <c r="B138" s="35"/>
      <c r="C138" s="36" t="s">
        <v>92</v>
      </c>
      <c r="D138" s="36"/>
      <c r="E138" s="36"/>
      <c r="F138" s="36"/>
      <c r="G138" s="36"/>
      <c r="H138" s="36"/>
      <c r="I138" s="6" t="s">
        <v>64</v>
      </c>
      <c r="J138" s="37" t="s">
        <v>65</v>
      </c>
      <c r="K138" s="37"/>
      <c r="L138" s="37"/>
      <c r="M138" s="42">
        <v>154</v>
      </c>
      <c r="N138" s="42"/>
      <c r="O138" s="39"/>
      <c r="P138" s="39"/>
      <c r="Q138" s="39"/>
      <c r="R138" s="42">
        <f>M138</f>
        <v>154</v>
      </c>
      <c r="S138" s="42"/>
    </row>
    <row r="139" spans="1:19" s="5" customFormat="1" ht="10.95" customHeight="1">
      <c r="A139" s="40">
        <v>3</v>
      </c>
      <c r="B139" s="40"/>
      <c r="C139" s="41" t="s">
        <v>66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1:19" s="5" customFormat="1" ht="10.95" customHeight="1">
      <c r="A140" s="35"/>
      <c r="B140" s="35"/>
      <c r="C140" s="36" t="s">
        <v>93</v>
      </c>
      <c r="D140" s="36"/>
      <c r="E140" s="36"/>
      <c r="F140" s="36"/>
      <c r="G140" s="36"/>
      <c r="H140" s="36"/>
      <c r="I140" s="6" t="s">
        <v>61</v>
      </c>
      <c r="J140" s="37" t="s">
        <v>65</v>
      </c>
      <c r="K140" s="37"/>
      <c r="L140" s="37"/>
      <c r="M140" s="38">
        <f>M136/M138</f>
        <v>12987.012987012988</v>
      </c>
      <c r="N140" s="38"/>
      <c r="O140" s="39"/>
      <c r="P140" s="39"/>
      <c r="Q140" s="39"/>
      <c r="R140" s="38">
        <f>R136/R138</f>
        <v>12987.012987012988</v>
      </c>
      <c r="S140" s="38"/>
    </row>
    <row r="141" spans="1:19" s="5" customFormat="1" ht="10.95" customHeight="1">
      <c r="A141" s="40">
        <v>4</v>
      </c>
      <c r="B141" s="40"/>
      <c r="C141" s="41" t="s">
        <v>68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1:19" s="5" customFormat="1" ht="10.95" customHeight="1">
      <c r="A142" s="35"/>
      <c r="B142" s="35"/>
      <c r="C142" s="36" t="s">
        <v>94</v>
      </c>
      <c r="D142" s="36"/>
      <c r="E142" s="36"/>
      <c r="F142" s="36"/>
      <c r="G142" s="36"/>
      <c r="H142" s="36"/>
      <c r="I142" s="6" t="s">
        <v>70</v>
      </c>
      <c r="J142" s="37" t="s">
        <v>65</v>
      </c>
      <c r="K142" s="37"/>
      <c r="L142" s="37"/>
      <c r="M142" s="42">
        <v>100</v>
      </c>
      <c r="N142" s="42"/>
      <c r="O142" s="39"/>
      <c r="P142" s="39"/>
      <c r="Q142" s="39"/>
      <c r="R142" s="42">
        <v>100</v>
      </c>
      <c r="S142" s="42"/>
    </row>
    <row r="143" spans="1:19" s="24" customFormat="1" ht="21" customHeight="1">
      <c r="A143" s="43">
        <v>8</v>
      </c>
      <c r="B143" s="44"/>
      <c r="C143" s="45" t="s">
        <v>52</v>
      </c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19" s="5" customFormat="1" ht="10.95" customHeight="1">
      <c r="A144" s="40">
        <v>1</v>
      </c>
      <c r="B144" s="40"/>
      <c r="C144" s="41" t="s">
        <v>59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1:19" s="5" customFormat="1" ht="39.6" customHeight="1">
      <c r="A145" s="35"/>
      <c r="B145" s="35"/>
      <c r="C145" s="36" t="s">
        <v>95</v>
      </c>
      <c r="D145" s="36"/>
      <c r="E145" s="36"/>
      <c r="F145" s="36"/>
      <c r="G145" s="36"/>
      <c r="H145" s="36"/>
      <c r="I145" s="6" t="s">
        <v>61</v>
      </c>
      <c r="J145" s="37" t="s">
        <v>110</v>
      </c>
      <c r="K145" s="37"/>
      <c r="L145" s="37"/>
      <c r="M145" s="38">
        <f>2500000-178000</f>
        <v>2322000</v>
      </c>
      <c r="N145" s="38"/>
      <c r="O145" s="39"/>
      <c r="P145" s="39"/>
      <c r="Q145" s="39"/>
      <c r="R145" s="38">
        <f>M145</f>
        <v>2322000</v>
      </c>
      <c r="S145" s="38"/>
    </row>
    <row r="146" spans="1:19" s="5" customFormat="1" ht="10.95" customHeight="1">
      <c r="A146" s="40">
        <v>2</v>
      </c>
      <c r="B146" s="40"/>
      <c r="C146" s="41" t="s">
        <v>62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  <row r="147" spans="1:19" s="5" customFormat="1" ht="10.95" customHeight="1">
      <c r="A147" s="35"/>
      <c r="B147" s="35"/>
      <c r="C147" s="46" t="s">
        <v>96</v>
      </c>
      <c r="D147" s="46"/>
      <c r="E147" s="46"/>
      <c r="F147" s="46"/>
      <c r="G147" s="46"/>
      <c r="H147" s="46"/>
      <c r="I147" s="18" t="s">
        <v>64</v>
      </c>
      <c r="J147" s="47" t="s">
        <v>65</v>
      </c>
      <c r="K147" s="47"/>
      <c r="L147" s="47"/>
      <c r="M147" s="50">
        <v>82</v>
      </c>
      <c r="N147" s="50"/>
      <c r="O147" s="49"/>
      <c r="P147" s="49"/>
      <c r="Q147" s="49"/>
      <c r="R147" s="50">
        <f>M147</f>
        <v>82</v>
      </c>
      <c r="S147" s="50"/>
    </row>
    <row r="148" spans="1:19" s="5" customFormat="1" ht="10.95" customHeight="1">
      <c r="A148" s="40">
        <v>3</v>
      </c>
      <c r="B148" s="40"/>
      <c r="C148" s="51" t="s">
        <v>66</v>
      </c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19" s="5" customFormat="1" ht="10.95" customHeight="1">
      <c r="A149" s="35"/>
      <c r="B149" s="35"/>
      <c r="C149" s="46" t="s">
        <v>97</v>
      </c>
      <c r="D149" s="46"/>
      <c r="E149" s="46"/>
      <c r="F149" s="46"/>
      <c r="G149" s="46"/>
      <c r="H149" s="46"/>
      <c r="I149" s="18" t="s">
        <v>61</v>
      </c>
      <c r="J149" s="47" t="s">
        <v>65</v>
      </c>
      <c r="K149" s="47"/>
      <c r="L149" s="47"/>
      <c r="M149" s="48">
        <f>M145/M147</f>
        <v>28317.073170731706</v>
      </c>
      <c r="N149" s="48"/>
      <c r="O149" s="49"/>
      <c r="P149" s="49"/>
      <c r="Q149" s="49"/>
      <c r="R149" s="48">
        <f>R145/R147</f>
        <v>28317.073170731706</v>
      </c>
      <c r="S149" s="48"/>
    </row>
    <row r="150" spans="1:19" s="5" customFormat="1" ht="10.95" customHeight="1">
      <c r="A150" s="40">
        <v>4</v>
      </c>
      <c r="B150" s="40"/>
      <c r="C150" s="41" t="s">
        <v>68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</row>
    <row r="151" spans="1:19" s="5" customFormat="1" ht="10.95" customHeight="1">
      <c r="A151" s="35"/>
      <c r="B151" s="35"/>
      <c r="C151" s="36" t="s">
        <v>94</v>
      </c>
      <c r="D151" s="36"/>
      <c r="E151" s="36"/>
      <c r="F151" s="36"/>
      <c r="G151" s="36"/>
      <c r="H151" s="36"/>
      <c r="I151" s="6" t="s">
        <v>70</v>
      </c>
      <c r="J151" s="37" t="s">
        <v>65</v>
      </c>
      <c r="K151" s="37"/>
      <c r="L151" s="37"/>
      <c r="M151" s="42">
        <v>100</v>
      </c>
      <c r="N151" s="42"/>
      <c r="O151" s="39"/>
      <c r="P151" s="39"/>
      <c r="Q151" s="39"/>
      <c r="R151" s="42">
        <v>100</v>
      </c>
      <c r="S151" s="42"/>
    </row>
    <row r="152" spans="1:19" s="24" customFormat="1" ht="22.2" customHeight="1">
      <c r="A152" s="43">
        <v>9</v>
      </c>
      <c r="B152" s="44"/>
      <c r="C152" s="45" t="s">
        <v>45</v>
      </c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s="5" customFormat="1" ht="10.95" customHeight="1">
      <c r="A153" s="40">
        <v>1</v>
      </c>
      <c r="B153" s="40"/>
      <c r="C153" s="41" t="s">
        <v>59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</row>
    <row r="154" spans="1:19" s="5" customFormat="1" ht="42.6" customHeight="1">
      <c r="A154" s="35"/>
      <c r="B154" s="35"/>
      <c r="C154" s="36" t="s">
        <v>98</v>
      </c>
      <c r="D154" s="36"/>
      <c r="E154" s="36"/>
      <c r="F154" s="36"/>
      <c r="G154" s="36"/>
      <c r="H154" s="36"/>
      <c r="I154" s="6" t="s">
        <v>61</v>
      </c>
      <c r="J154" s="37" t="s">
        <v>110</v>
      </c>
      <c r="K154" s="37"/>
      <c r="L154" s="37"/>
      <c r="M154" s="38">
        <v>3193961</v>
      </c>
      <c r="N154" s="38"/>
      <c r="O154" s="39"/>
      <c r="P154" s="39"/>
      <c r="Q154" s="39"/>
      <c r="R154" s="38">
        <v>3193961</v>
      </c>
      <c r="S154" s="38"/>
    </row>
    <row r="155" spans="1:19" s="5" customFormat="1" ht="10.95" customHeight="1">
      <c r="A155" s="40">
        <v>2</v>
      </c>
      <c r="B155" s="40"/>
      <c r="C155" s="41" t="s">
        <v>62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</row>
    <row r="156" spans="1:19" s="5" customFormat="1" ht="10.95" customHeight="1">
      <c r="A156" s="35"/>
      <c r="B156" s="35"/>
      <c r="C156" s="36" t="s">
        <v>99</v>
      </c>
      <c r="D156" s="36"/>
      <c r="E156" s="36"/>
      <c r="F156" s="36"/>
      <c r="G156" s="36"/>
      <c r="H156" s="36"/>
      <c r="I156" s="6" t="s">
        <v>64</v>
      </c>
      <c r="J156" s="37" t="s">
        <v>65</v>
      </c>
      <c r="K156" s="37"/>
      <c r="L156" s="37"/>
      <c r="M156" s="42">
        <v>12</v>
      </c>
      <c r="N156" s="42"/>
      <c r="O156" s="39"/>
      <c r="P156" s="39"/>
      <c r="Q156" s="39"/>
      <c r="R156" s="42">
        <v>12</v>
      </c>
      <c r="S156" s="42"/>
    </row>
    <row r="157" spans="1:19" s="5" customFormat="1" ht="10.95" customHeight="1">
      <c r="A157" s="40">
        <v>3</v>
      </c>
      <c r="B157" s="40"/>
      <c r="C157" s="41" t="s">
        <v>66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</row>
    <row r="158" spans="1:19" s="5" customFormat="1" ht="22.05" customHeight="1">
      <c r="A158" s="35"/>
      <c r="B158" s="35"/>
      <c r="C158" s="36" t="s">
        <v>100</v>
      </c>
      <c r="D158" s="36"/>
      <c r="E158" s="36"/>
      <c r="F158" s="36"/>
      <c r="G158" s="36"/>
      <c r="H158" s="36"/>
      <c r="I158" s="6" t="s">
        <v>61</v>
      </c>
      <c r="J158" s="37" t="s">
        <v>65</v>
      </c>
      <c r="K158" s="37"/>
      <c r="L158" s="37"/>
      <c r="M158" s="38">
        <f>M154/M156/12</f>
        <v>22180.284722222223</v>
      </c>
      <c r="N158" s="38"/>
      <c r="O158" s="39"/>
      <c r="P158" s="39"/>
      <c r="Q158" s="39"/>
      <c r="R158" s="38">
        <f>R154/R156/12</f>
        <v>22180.284722222223</v>
      </c>
      <c r="S158" s="38"/>
    </row>
    <row r="159" spans="1:19" s="5" customFormat="1" ht="10.95" customHeight="1">
      <c r="A159" s="40">
        <v>4</v>
      </c>
      <c r="B159" s="40"/>
      <c r="C159" s="41" t="s">
        <v>68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</row>
    <row r="160" spans="1:19" s="5" customFormat="1" ht="10.95" customHeight="1">
      <c r="A160" s="35"/>
      <c r="B160" s="35"/>
      <c r="C160" s="36" t="s">
        <v>94</v>
      </c>
      <c r="D160" s="36"/>
      <c r="E160" s="36"/>
      <c r="F160" s="36"/>
      <c r="G160" s="36"/>
      <c r="H160" s="36"/>
      <c r="I160" s="6" t="s">
        <v>70</v>
      </c>
      <c r="J160" s="37" t="s">
        <v>65</v>
      </c>
      <c r="K160" s="37"/>
      <c r="L160" s="37"/>
      <c r="M160" s="42">
        <v>100</v>
      </c>
      <c r="N160" s="42"/>
      <c r="O160" s="39"/>
      <c r="P160" s="39"/>
      <c r="Q160" s="39"/>
      <c r="R160" s="42">
        <v>100</v>
      </c>
      <c r="S160" s="42"/>
    </row>
    <row r="162" spans="1:15" s="23" customFormat="1" ht="25.95" customHeight="1">
      <c r="A162" s="13"/>
      <c r="B162" s="31" t="s">
        <v>114</v>
      </c>
      <c r="C162" s="31"/>
      <c r="D162" s="31"/>
      <c r="E162" s="31"/>
      <c r="G162" s="22"/>
      <c r="M162" s="32" t="s">
        <v>115</v>
      </c>
      <c r="N162" s="32"/>
      <c r="O162" s="32"/>
    </row>
    <row r="163" spans="1:15" s="1" customFormat="1" ht="3" customHeight="1">
      <c r="A163" s="12"/>
      <c r="B163" s="12"/>
      <c r="G163" s="7"/>
      <c r="H163" s="8"/>
      <c r="I163" s="8"/>
      <c r="M163" s="7"/>
      <c r="N163" s="7"/>
      <c r="O163" s="7"/>
    </row>
    <row r="164" spans="1:15" s="1" customFormat="1" ht="3" customHeight="1">
      <c r="A164" s="12"/>
      <c r="B164" s="12"/>
    </row>
    <row r="165" spans="1:15" s="1" customFormat="1" ht="10.95" customHeight="1">
      <c r="A165" s="12"/>
      <c r="B165" s="12"/>
      <c r="G165" s="33" t="s">
        <v>101</v>
      </c>
      <c r="H165" s="33"/>
      <c r="I165" s="33"/>
      <c r="M165" s="33" t="s">
        <v>102</v>
      </c>
      <c r="N165" s="33"/>
      <c r="O165" s="33"/>
    </row>
    <row r="166" spans="1:15" s="1" customFormat="1" ht="13.05" customHeight="1">
      <c r="A166" s="12"/>
      <c r="B166" s="12"/>
    </row>
    <row r="167" spans="1:15" s="1" customFormat="1" ht="13.05" customHeight="1">
      <c r="A167" s="12"/>
      <c r="B167" s="34" t="s">
        <v>103</v>
      </c>
      <c r="C167" s="34"/>
    </row>
    <row r="168" spans="1:15" s="3" customFormat="1" ht="12" customHeight="1">
      <c r="A168" s="11"/>
      <c r="B168" s="11"/>
    </row>
    <row r="169" spans="1:15" ht="11.4" hidden="1" customHeight="1"/>
    <row r="170" spans="1:15" s="25" customFormat="1" ht="25.95" customHeight="1">
      <c r="B170" s="31" t="s">
        <v>116</v>
      </c>
      <c r="C170" s="31"/>
      <c r="D170" s="31"/>
      <c r="E170" s="31"/>
      <c r="G170" s="26"/>
      <c r="M170" s="32" t="s">
        <v>117</v>
      </c>
      <c r="N170" s="32"/>
      <c r="O170" s="32"/>
    </row>
    <row r="171" spans="1:15" s="1" customFormat="1" ht="3" customHeight="1">
      <c r="A171" s="12"/>
      <c r="B171" s="12"/>
      <c r="G171" s="7"/>
      <c r="H171" s="8"/>
      <c r="I171" s="8"/>
      <c r="M171" s="7"/>
      <c r="N171" s="7"/>
      <c r="O171" s="7"/>
    </row>
    <row r="172" spans="1:15" s="1" customFormat="1" ht="3" customHeight="1">
      <c r="A172" s="12"/>
      <c r="B172" s="12"/>
    </row>
    <row r="173" spans="1:15" s="1" customFormat="1" ht="10.95" customHeight="1">
      <c r="A173" s="12"/>
      <c r="B173" s="12"/>
      <c r="G173" s="33" t="s">
        <v>101</v>
      </c>
      <c r="H173" s="33"/>
      <c r="I173" s="33"/>
      <c r="M173" s="33" t="s">
        <v>102</v>
      </c>
      <c r="N173" s="33"/>
      <c r="O173" s="33"/>
    </row>
    <row r="175" spans="1:15" s="1" customFormat="1" ht="12" customHeight="1">
      <c r="A175" s="12"/>
      <c r="B175" s="27" t="s">
        <v>104</v>
      </c>
      <c r="C175" s="27"/>
      <c r="D175" s="27"/>
      <c r="E175" s="28"/>
      <c r="F175" s="28"/>
    </row>
    <row r="177" spans="1:12" s="1" customFormat="1" ht="12" customHeight="1">
      <c r="A177" s="12"/>
      <c r="B177" s="12"/>
      <c r="C177" s="9" t="s">
        <v>105</v>
      </c>
    </row>
    <row r="180" spans="1:12" s="10" customFormat="1" ht="7.95" customHeight="1">
      <c r="A180" s="16"/>
      <c r="B180" s="29"/>
      <c r="C180" s="29"/>
      <c r="D180" s="29"/>
      <c r="F180" s="29"/>
      <c r="G180" s="29"/>
    </row>
    <row r="181" spans="1:12" s="1" customFormat="1" ht="10.95" customHeight="1">
      <c r="A181" s="12"/>
      <c r="B181" s="17"/>
      <c r="C181" s="30"/>
      <c r="D181" s="30"/>
      <c r="E181" s="30"/>
      <c r="F181" s="30"/>
      <c r="G181" s="30"/>
      <c r="H181" s="30"/>
      <c r="I181" s="30"/>
      <c r="J181" s="30"/>
      <c r="K181" s="30"/>
      <c r="L181" s="30"/>
    </row>
  </sheetData>
  <mergeCells count="478">
    <mergeCell ref="N1:R1"/>
    <mergeCell ref="N2:R2"/>
    <mergeCell ref="N3:R3"/>
    <mergeCell ref="M5:S5"/>
    <mergeCell ref="M6:R6"/>
    <mergeCell ref="M10:R10"/>
    <mergeCell ref="M11:O11"/>
    <mergeCell ref="Q11:R11"/>
    <mergeCell ref="M9:S9"/>
    <mergeCell ref="A14:R14"/>
    <mergeCell ref="A15:R15"/>
    <mergeCell ref="B19:C19"/>
    <mergeCell ref="E19:M19"/>
    <mergeCell ref="P19:R19"/>
    <mergeCell ref="B20:C20"/>
    <mergeCell ref="E20:M20"/>
    <mergeCell ref="P20:R20"/>
    <mergeCell ref="B21:C21"/>
    <mergeCell ref="E21:M21"/>
    <mergeCell ref="P21:R21"/>
    <mergeCell ref="B22:C22"/>
    <mergeCell ref="E22:M22"/>
    <mergeCell ref="P22:R22"/>
    <mergeCell ref="B23:C23"/>
    <mergeCell ref="E23:F23"/>
    <mergeCell ref="H23:I23"/>
    <mergeCell ref="K23:N23"/>
    <mergeCell ref="P23:R23"/>
    <mergeCell ref="B24:C24"/>
    <mergeCell ref="E24:F24"/>
    <mergeCell ref="H24:I24"/>
    <mergeCell ref="K24:N24"/>
    <mergeCell ref="P24:R24"/>
    <mergeCell ref="B26:R26"/>
    <mergeCell ref="B28:R28"/>
    <mergeCell ref="B30:R30"/>
    <mergeCell ref="B32:R32"/>
    <mergeCell ref="A34:B34"/>
    <mergeCell ref="C34:R34"/>
    <mergeCell ref="A35:B35"/>
    <mergeCell ref="C35:R35"/>
    <mergeCell ref="B37:R37"/>
    <mergeCell ref="B38:R38"/>
    <mergeCell ref="B40:R40"/>
    <mergeCell ref="A42:B42"/>
    <mergeCell ref="C42:R42"/>
    <mergeCell ref="A43:B43"/>
    <mergeCell ref="C43:R43"/>
    <mergeCell ref="A44:B44"/>
    <mergeCell ref="C44:R44"/>
    <mergeCell ref="A46:B46"/>
    <mergeCell ref="C46:R46"/>
    <mergeCell ref="A47:B47"/>
    <mergeCell ref="C47:R47"/>
    <mergeCell ref="A48:B48"/>
    <mergeCell ref="C48:R48"/>
    <mergeCell ref="A45:B45"/>
    <mergeCell ref="C45:R45"/>
    <mergeCell ref="A49:B49"/>
    <mergeCell ref="C49:R49"/>
    <mergeCell ref="A50:B50"/>
    <mergeCell ref="C50:R50"/>
    <mergeCell ref="A51:B51"/>
    <mergeCell ref="C51:R51"/>
    <mergeCell ref="B53:M53"/>
    <mergeCell ref="A55:B56"/>
    <mergeCell ref="C55:I56"/>
    <mergeCell ref="J55:K56"/>
    <mergeCell ref="L55:M56"/>
    <mergeCell ref="N55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0:B60"/>
    <mergeCell ref="C60:I60"/>
    <mergeCell ref="J60:K60"/>
    <mergeCell ref="L60:M60"/>
    <mergeCell ref="N60:O60"/>
    <mergeCell ref="A61:B61"/>
    <mergeCell ref="C61:I61"/>
    <mergeCell ref="J61:K61"/>
    <mergeCell ref="L61:M61"/>
    <mergeCell ref="N61:O61"/>
    <mergeCell ref="A62:B62"/>
    <mergeCell ref="C62:I62"/>
    <mergeCell ref="J62:K62"/>
    <mergeCell ref="L62:M62"/>
    <mergeCell ref="N62:O62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I67"/>
    <mergeCell ref="J67:K67"/>
    <mergeCell ref="L67:M67"/>
    <mergeCell ref="N67:O67"/>
    <mergeCell ref="A69:Q69"/>
    <mergeCell ref="A71:B71"/>
    <mergeCell ref="C71:L71"/>
    <mergeCell ref="M71:N71"/>
    <mergeCell ref="O71:Q71"/>
    <mergeCell ref="R71:S71"/>
    <mergeCell ref="A72:B72"/>
    <mergeCell ref="C72:L72"/>
    <mergeCell ref="M72:N72"/>
    <mergeCell ref="O72:Q72"/>
    <mergeCell ref="R72:S72"/>
    <mergeCell ref="A73:B73"/>
    <mergeCell ref="C73:L73"/>
    <mergeCell ref="M73:N73"/>
    <mergeCell ref="O73:Q73"/>
    <mergeCell ref="R73:S73"/>
    <mergeCell ref="A74:B74"/>
    <mergeCell ref="C74:L74"/>
    <mergeCell ref="M74:N74"/>
    <mergeCell ref="O74:Q74"/>
    <mergeCell ref="R74:S74"/>
    <mergeCell ref="A76:S76"/>
    <mergeCell ref="A78:B78"/>
    <mergeCell ref="C78:H78"/>
    <mergeCell ref="J78:L78"/>
    <mergeCell ref="M78:N78"/>
    <mergeCell ref="O78:Q78"/>
    <mergeCell ref="R78:S78"/>
    <mergeCell ref="A79:B79"/>
    <mergeCell ref="C79:H79"/>
    <mergeCell ref="J79:L79"/>
    <mergeCell ref="M79:N79"/>
    <mergeCell ref="O79:Q79"/>
    <mergeCell ref="R79:S79"/>
    <mergeCell ref="A80:B80"/>
    <mergeCell ref="C80:S80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S85"/>
    <mergeCell ref="A86:B86"/>
    <mergeCell ref="C86:H86"/>
    <mergeCell ref="J86:L86"/>
    <mergeCell ref="M86:N86"/>
    <mergeCell ref="O86:Q86"/>
    <mergeCell ref="R86:S86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S89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S92"/>
    <mergeCell ref="A93:B93"/>
    <mergeCell ref="C93:H93"/>
    <mergeCell ref="J93:L93"/>
    <mergeCell ref="M93:N93"/>
    <mergeCell ref="O93:Q93"/>
    <mergeCell ref="R93:S93"/>
    <mergeCell ref="A94:B94"/>
    <mergeCell ref="C94:S94"/>
    <mergeCell ref="A95:B95"/>
    <mergeCell ref="C95:H95"/>
    <mergeCell ref="J95:L95"/>
    <mergeCell ref="M95:N95"/>
    <mergeCell ref="O95:Q95"/>
    <mergeCell ref="R95:S95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S98"/>
    <mergeCell ref="A99:B99"/>
    <mergeCell ref="C99:S99"/>
    <mergeCell ref="A100:B100"/>
    <mergeCell ref="C100:H100"/>
    <mergeCell ref="J100:L100"/>
    <mergeCell ref="M100:N100"/>
    <mergeCell ref="O100:Q100"/>
    <mergeCell ref="R100:S100"/>
    <mergeCell ref="A101:B101"/>
    <mergeCell ref="C101:S101"/>
    <mergeCell ref="A102:B102"/>
    <mergeCell ref="C102:H102"/>
    <mergeCell ref="J102:L102"/>
    <mergeCell ref="M102:N102"/>
    <mergeCell ref="O102:Q102"/>
    <mergeCell ref="R102:S102"/>
    <mergeCell ref="A103:B103"/>
    <mergeCell ref="C103:S103"/>
    <mergeCell ref="A104:B104"/>
    <mergeCell ref="C104:H104"/>
    <mergeCell ref="J104:L104"/>
    <mergeCell ref="M104:N104"/>
    <mergeCell ref="O104:Q104"/>
    <mergeCell ref="R104:S104"/>
    <mergeCell ref="A105:B105"/>
    <mergeCell ref="C105:S105"/>
    <mergeCell ref="A106:B106"/>
    <mergeCell ref="C106:H106"/>
    <mergeCell ref="J106:L106"/>
    <mergeCell ref="M106:N106"/>
    <mergeCell ref="O106:Q106"/>
    <mergeCell ref="R106:S106"/>
    <mergeCell ref="A107:B107"/>
    <mergeCell ref="C107:S107"/>
    <mergeCell ref="A108:B108"/>
    <mergeCell ref="C108:S108"/>
    <mergeCell ref="A109:B109"/>
    <mergeCell ref="C109:H109"/>
    <mergeCell ref="J109:L109"/>
    <mergeCell ref="M109:N109"/>
    <mergeCell ref="O109:Q109"/>
    <mergeCell ref="R109:S109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S112"/>
    <mergeCell ref="A113:B113"/>
    <mergeCell ref="C113:H113"/>
    <mergeCell ref="J113:L113"/>
    <mergeCell ref="M113:N113"/>
    <mergeCell ref="O113:Q113"/>
    <mergeCell ref="R113:S113"/>
    <mergeCell ref="A114:B114"/>
    <mergeCell ref="C114:S114"/>
    <mergeCell ref="A115:B115"/>
    <mergeCell ref="C115:H115"/>
    <mergeCell ref="J115:L115"/>
    <mergeCell ref="M115:N115"/>
    <mergeCell ref="O115:Q115"/>
    <mergeCell ref="R115:S115"/>
    <mergeCell ref="A116:B116"/>
    <mergeCell ref="C116:S116"/>
    <mergeCell ref="A117:B117"/>
    <mergeCell ref="C117:S117"/>
    <mergeCell ref="A118:B118"/>
    <mergeCell ref="C118:H118"/>
    <mergeCell ref="J118:L118"/>
    <mergeCell ref="M118:N118"/>
    <mergeCell ref="O118:Q118"/>
    <mergeCell ref="R118:S118"/>
    <mergeCell ref="A119:B119"/>
    <mergeCell ref="C119:S119"/>
    <mergeCell ref="A120:B120"/>
    <mergeCell ref="C120:H120"/>
    <mergeCell ref="J120:L120"/>
    <mergeCell ref="M120:N120"/>
    <mergeCell ref="O120:Q120"/>
    <mergeCell ref="R120:S120"/>
    <mergeCell ref="A121:B121"/>
    <mergeCell ref="C121:S121"/>
    <mergeCell ref="A122:B122"/>
    <mergeCell ref="C122:H122"/>
    <mergeCell ref="J122:L122"/>
    <mergeCell ref="M122:N122"/>
    <mergeCell ref="O122:Q122"/>
    <mergeCell ref="R122:S122"/>
    <mergeCell ref="A123:B123"/>
    <mergeCell ref="C123:S123"/>
    <mergeCell ref="A124:B124"/>
    <mergeCell ref="C124:H124"/>
    <mergeCell ref="J124:L124"/>
    <mergeCell ref="M124:N124"/>
    <mergeCell ref="O124:Q124"/>
    <mergeCell ref="R124:S124"/>
    <mergeCell ref="A125:B125"/>
    <mergeCell ref="C125:S125"/>
    <mergeCell ref="A126:B126"/>
    <mergeCell ref="C126:S126"/>
    <mergeCell ref="A127:B127"/>
    <mergeCell ref="C127:H127"/>
    <mergeCell ref="J127:L127"/>
    <mergeCell ref="M127:N127"/>
    <mergeCell ref="O127:Q127"/>
    <mergeCell ref="R127:S127"/>
    <mergeCell ref="A128:B128"/>
    <mergeCell ref="C128:S128"/>
    <mergeCell ref="A129:B129"/>
    <mergeCell ref="C129:H129"/>
    <mergeCell ref="J129:L129"/>
    <mergeCell ref="M129:N129"/>
    <mergeCell ref="O129:Q129"/>
    <mergeCell ref="R129:S129"/>
    <mergeCell ref="A130:B130"/>
    <mergeCell ref="C130:S130"/>
    <mergeCell ref="A131:B131"/>
    <mergeCell ref="C131:H131"/>
    <mergeCell ref="J131:L131"/>
    <mergeCell ref="M131:N131"/>
    <mergeCell ref="O131:Q131"/>
    <mergeCell ref="R131:S131"/>
    <mergeCell ref="A132:B132"/>
    <mergeCell ref="C132:S132"/>
    <mergeCell ref="A133:B133"/>
    <mergeCell ref="C133:H133"/>
    <mergeCell ref="J133:L133"/>
    <mergeCell ref="M133:N133"/>
    <mergeCell ref="O133:Q133"/>
    <mergeCell ref="R133:S133"/>
    <mergeCell ref="A134:B134"/>
    <mergeCell ref="C134:S134"/>
    <mergeCell ref="A135:B135"/>
    <mergeCell ref="C135:S135"/>
    <mergeCell ref="A136:B136"/>
    <mergeCell ref="C136:H136"/>
    <mergeCell ref="J136:L136"/>
    <mergeCell ref="M136:N136"/>
    <mergeCell ref="O136:Q136"/>
    <mergeCell ref="R136:S136"/>
    <mergeCell ref="A137:B137"/>
    <mergeCell ref="C137:S137"/>
    <mergeCell ref="A138:B138"/>
    <mergeCell ref="C138:H138"/>
    <mergeCell ref="J138:L138"/>
    <mergeCell ref="M138:N138"/>
    <mergeCell ref="O138:Q138"/>
    <mergeCell ref="R138:S138"/>
    <mergeCell ref="A139:B139"/>
    <mergeCell ref="C139:S139"/>
    <mergeCell ref="A140:B140"/>
    <mergeCell ref="C140:H140"/>
    <mergeCell ref="J140:L140"/>
    <mergeCell ref="M140:N140"/>
    <mergeCell ref="O140:Q140"/>
    <mergeCell ref="R140:S140"/>
    <mergeCell ref="A141:B141"/>
    <mergeCell ref="C141:S141"/>
    <mergeCell ref="A142:B142"/>
    <mergeCell ref="C142:H142"/>
    <mergeCell ref="J142:L142"/>
    <mergeCell ref="M142:N142"/>
    <mergeCell ref="O142:Q142"/>
    <mergeCell ref="R142:S142"/>
    <mergeCell ref="A143:B143"/>
    <mergeCell ref="C143:S143"/>
    <mergeCell ref="A144:B144"/>
    <mergeCell ref="C144:S144"/>
    <mergeCell ref="A145:B145"/>
    <mergeCell ref="C145:H145"/>
    <mergeCell ref="J145:L145"/>
    <mergeCell ref="M145:N145"/>
    <mergeCell ref="O145:Q145"/>
    <mergeCell ref="R145:S145"/>
    <mergeCell ref="A146:B146"/>
    <mergeCell ref="C146:S146"/>
    <mergeCell ref="A147:B147"/>
    <mergeCell ref="C147:H147"/>
    <mergeCell ref="J147:L147"/>
    <mergeCell ref="M147:N147"/>
    <mergeCell ref="O147:Q147"/>
    <mergeCell ref="R147:S147"/>
    <mergeCell ref="A148:B148"/>
    <mergeCell ref="C148:S148"/>
    <mergeCell ref="A149:B149"/>
    <mergeCell ref="C149:H149"/>
    <mergeCell ref="J149:L149"/>
    <mergeCell ref="M149:N149"/>
    <mergeCell ref="O149:Q149"/>
    <mergeCell ref="R149:S149"/>
    <mergeCell ref="A150:B150"/>
    <mergeCell ref="C150:S150"/>
    <mergeCell ref="A151:B151"/>
    <mergeCell ref="C151:H151"/>
    <mergeCell ref="J151:L151"/>
    <mergeCell ref="M151:N151"/>
    <mergeCell ref="O151:Q151"/>
    <mergeCell ref="R151:S151"/>
    <mergeCell ref="A152:B152"/>
    <mergeCell ref="C152:S152"/>
    <mergeCell ref="A153:B153"/>
    <mergeCell ref="C153:S153"/>
    <mergeCell ref="A154:B154"/>
    <mergeCell ref="C154:H154"/>
    <mergeCell ref="J154:L154"/>
    <mergeCell ref="M154:N154"/>
    <mergeCell ref="O154:Q154"/>
    <mergeCell ref="R154:S154"/>
    <mergeCell ref="A155:B155"/>
    <mergeCell ref="C155:S155"/>
    <mergeCell ref="A156:B156"/>
    <mergeCell ref="C156:H156"/>
    <mergeCell ref="J156:L156"/>
    <mergeCell ref="M156:N156"/>
    <mergeCell ref="O156:Q156"/>
    <mergeCell ref="R156:S156"/>
    <mergeCell ref="A157:B157"/>
    <mergeCell ref="C157:S157"/>
    <mergeCell ref="A158:B158"/>
    <mergeCell ref="C158:H158"/>
    <mergeCell ref="J158:L158"/>
    <mergeCell ref="M158:N158"/>
    <mergeCell ref="O158:Q158"/>
    <mergeCell ref="R158:S158"/>
    <mergeCell ref="A159:B159"/>
    <mergeCell ref="C159:S159"/>
    <mergeCell ref="A160:B160"/>
    <mergeCell ref="C160:H160"/>
    <mergeCell ref="J160:L160"/>
    <mergeCell ref="M160:N160"/>
    <mergeCell ref="O160:Q160"/>
    <mergeCell ref="R160:S160"/>
    <mergeCell ref="B175:D175"/>
    <mergeCell ref="E175:F175"/>
    <mergeCell ref="B180:D180"/>
    <mergeCell ref="F180:G180"/>
    <mergeCell ref="C181:L181"/>
    <mergeCell ref="B162:E162"/>
    <mergeCell ref="M162:O162"/>
    <mergeCell ref="G165:I165"/>
    <mergeCell ref="M165:O165"/>
    <mergeCell ref="B167:C167"/>
    <mergeCell ref="B170:E170"/>
    <mergeCell ref="M170:O170"/>
    <mergeCell ref="G173:I173"/>
    <mergeCell ref="M173:O173"/>
  </mergeCells>
  <pageMargins left="0.39370078740157483" right="0.39370078740157483" top="0.98425196850393704" bottom="0.27559055118110237" header="0" footer="0"/>
  <pageSetup paperSize="9" scale="87" fitToHeight="0" pageOrder="overThenDown" orientation="landscape" useFirstPageNumber="1" r:id="rId1"/>
  <rowBreaks count="1" manualBreakCount="1">
    <brk id="13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2025-09-04T07:29:19Z</cp:lastPrinted>
  <dcterms:modified xsi:type="dcterms:W3CDTF">2025-09-04T07:31:58Z</dcterms:modified>
</cp:coreProperties>
</file>